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enabelbe.sharepoint.com/sites/BFA/Contracts/21_Marchés_Publics/BFA2100111_Climat/BFA21001-10095/2_CSC/"/>
    </mc:Choice>
  </mc:AlternateContent>
  <xr:revisionPtr revIDLastSave="230" documentId="13_ncr:1_{9C8DA367-921C-4E77-A1A5-0F1A6CD525AA}" xr6:coauthVersionLast="47" xr6:coauthVersionMax="47" xr10:uidLastSave="{99A053F7-3143-4DCE-84E9-D6F103D0FAF7}"/>
  <bookViews>
    <workbookView xWindow="-108" yWindow="-108" windowWidth="23256" windowHeight="12456" activeTab="1" xr2:uid="{00000000-000D-0000-FFFF-FFFF00000000}"/>
  </bookViews>
  <sheets>
    <sheet name="JN Lelkom" sheetId="23" r:id="rId1"/>
    <sheet name="JN Zamsé" sheetId="26" r:id="rId2"/>
    <sheet name="5-PM Daze" sheetId="13" state="hidden"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2" i="26" l="1"/>
  <c r="F41" i="26"/>
  <c r="F40" i="26"/>
  <c r="F39" i="26"/>
  <c r="F36" i="26"/>
  <c r="F35" i="26"/>
  <c r="F34" i="26"/>
  <c r="F31" i="26"/>
  <c r="F30" i="26"/>
  <c r="F29" i="26"/>
  <c r="F28" i="26"/>
  <c r="F27" i="26"/>
  <c r="F26" i="26"/>
  <c r="F25" i="26"/>
  <c r="F24" i="26"/>
  <c r="F23" i="26"/>
  <c r="F22" i="26"/>
  <c r="F19" i="26"/>
  <c r="F18" i="26"/>
  <c r="F17" i="26"/>
  <c r="F16" i="26"/>
  <c r="F15" i="26"/>
  <c r="F14" i="26"/>
  <c r="F13" i="26"/>
  <c r="F12" i="26"/>
  <c r="F11" i="26"/>
  <c r="F10" i="26"/>
  <c r="F9" i="26"/>
  <c r="F6" i="26"/>
  <c r="F5" i="26"/>
  <c r="F7" i="26" s="1"/>
  <c r="F37" i="26" l="1"/>
  <c r="F20" i="26"/>
  <c r="F32" i="26"/>
  <c r="F43" i="26"/>
  <c r="F42" i="23"/>
  <c r="F41" i="23"/>
  <c r="F40" i="23"/>
  <c r="F39" i="23"/>
  <c r="F36" i="23"/>
  <c r="F35" i="23"/>
  <c r="F34" i="23"/>
  <c r="F31" i="23"/>
  <c r="F30" i="23"/>
  <c r="F29" i="23"/>
  <c r="F28" i="23"/>
  <c r="F27" i="23"/>
  <c r="F26" i="23"/>
  <c r="F25" i="23"/>
  <c r="F24" i="23"/>
  <c r="F23" i="23"/>
  <c r="F22" i="23"/>
  <c r="F19" i="23"/>
  <c r="F18" i="23"/>
  <c r="F17" i="23"/>
  <c r="F16" i="23"/>
  <c r="F15" i="23"/>
  <c r="F14" i="23"/>
  <c r="F13" i="23"/>
  <c r="F12" i="23"/>
  <c r="F11" i="23"/>
  <c r="F10" i="23"/>
  <c r="F9" i="23"/>
  <c r="F6" i="23"/>
  <c r="F5" i="23"/>
  <c r="F7" i="23" s="1"/>
  <c r="F44" i="26" l="1"/>
  <c r="F20" i="23"/>
  <c r="F43" i="23"/>
  <c r="F37" i="23"/>
  <c r="F32" i="23"/>
  <c r="F44" i="23" l="1"/>
  <c r="D65" i="13"/>
  <c r="F65" i="13" s="1"/>
  <c r="D63" i="13"/>
  <c r="D44" i="13"/>
  <c r="D33" i="13"/>
  <c r="E25" i="13"/>
  <c r="F68" i="13"/>
  <c r="F67" i="13"/>
  <c r="F66" i="13"/>
  <c r="F64" i="13"/>
  <c r="F63" i="13"/>
  <c r="F60" i="13"/>
  <c r="F59" i="13"/>
  <c r="F58" i="13"/>
  <c r="F53" i="13"/>
  <c r="D52" i="13"/>
  <c r="F52" i="13" s="1"/>
  <c r="D51" i="13"/>
  <c r="F51" i="13" s="1"/>
  <c r="D50" i="13"/>
  <c r="F50" i="13" s="1"/>
  <c r="D49" i="13"/>
  <c r="F49" i="13" s="1"/>
  <c r="D48" i="13"/>
  <c r="F48" i="13" s="1"/>
  <c r="D47" i="13"/>
  <c r="F47" i="13" s="1"/>
  <c r="F44" i="13"/>
  <c r="F43" i="13"/>
  <c r="F42" i="13"/>
  <c r="F39" i="13"/>
  <c r="F38" i="13"/>
  <c r="F37" i="13"/>
  <c r="F34" i="13"/>
  <c r="F33" i="13"/>
  <c r="F32" i="13"/>
  <c r="F31" i="13"/>
  <c r="F30" i="13"/>
  <c r="F29" i="13"/>
  <c r="D28" i="13"/>
  <c r="F28" i="13" s="1"/>
  <c r="F27" i="13"/>
  <c r="F26" i="13"/>
  <c r="F25" i="13"/>
  <c r="F22" i="13"/>
  <c r="F21" i="13"/>
  <c r="F20" i="13"/>
  <c r="F19" i="13"/>
  <c r="F18" i="13"/>
  <c r="F17" i="13"/>
  <c r="F16" i="13"/>
  <c r="F15" i="13"/>
  <c r="F14" i="13"/>
  <c r="F13" i="13"/>
  <c r="F12" i="13"/>
  <c r="F9" i="13"/>
  <c r="F8" i="13"/>
  <c r="F7" i="13"/>
  <c r="F10" i="13" l="1"/>
  <c r="F40" i="13"/>
  <c r="F61" i="13"/>
  <c r="F69" i="13"/>
  <c r="F45" i="13"/>
  <c r="F35" i="13"/>
  <c r="F54" i="13"/>
  <c r="F56" i="13" s="1"/>
  <c r="F23" i="13"/>
  <c r="F70" i="13" l="1"/>
  <c r="F71" i="13" s="1"/>
  <c r="F72" i="13" s="1"/>
</calcChain>
</file>

<file path=xl/sharedStrings.xml><?xml version="1.0" encoding="utf-8"?>
<sst xmlns="http://schemas.openxmlformats.org/spreadsheetml/2006/main" count="404" uniqueCount="191">
  <si>
    <t>DEVIS QUANTITATIF ET ESTIMATIF DES TRAVAUX</t>
  </si>
  <si>
    <t xml:space="preserve">N° </t>
  </si>
  <si>
    <t>Désignation</t>
  </si>
  <si>
    <t>Unité</t>
  </si>
  <si>
    <t>Quantité</t>
  </si>
  <si>
    <t>Prix Unitaire (FCFA)</t>
  </si>
  <si>
    <t>Prix Total (FCFA)</t>
  </si>
  <si>
    <t>I</t>
  </si>
  <si>
    <t>PRIX GENERAUX</t>
  </si>
  <si>
    <t>1.1</t>
  </si>
  <si>
    <t>Amenée et repli du matériel, installation du chantier</t>
  </si>
  <si>
    <t>ff</t>
  </si>
  <si>
    <t>1.2</t>
  </si>
  <si>
    <t>1.3</t>
  </si>
  <si>
    <t>Panneau d'identification du périmètre de dimension 1 00x 120 fixé sur un support de pied en IPN de 100 ancré de 0,50 m dans le sol et 1.00 m hors sol portant les indications qui seront précisées par le maitre d'ouvrage</t>
  </si>
  <si>
    <t>u</t>
  </si>
  <si>
    <t>TOTAL I: PRIX GENERAUX</t>
  </si>
  <si>
    <t>II</t>
  </si>
  <si>
    <t>2.1</t>
  </si>
  <si>
    <t>Construction de regard de tête de forage y compris butée et support conformément au plan joint</t>
  </si>
  <si>
    <t>2.2</t>
  </si>
  <si>
    <t>Fourniture, pose et raccordement d'équipements hydromécaniques (ventouse, coudes M/F, bride ronde filetée, compteur, clapet anti-retour, manomètre, pressostat, vanne, robinet de prise d'échantillon, mamellons) dans la tête de forage y compris butée et support conformément au plan joint</t>
  </si>
  <si>
    <t>ens</t>
  </si>
  <si>
    <t>2.3</t>
  </si>
  <si>
    <t>m</t>
  </si>
  <si>
    <t>2.6</t>
  </si>
  <si>
    <t>Fourniture et pose d'une colonne montante en PEHD DN75 PN16 y compris toutes sujétions</t>
  </si>
  <si>
    <t>2.7</t>
  </si>
  <si>
    <t xml:space="preserve">Fourniture, pose et raccordement d'un câble électrique U1000 R02V de 4x10 mm2 enterré sous PVC et signalé par grillage avertisseur pour l'alimentation de la boîte de raccordement dans l’abri tête </t>
  </si>
  <si>
    <t>2.8</t>
  </si>
  <si>
    <t xml:space="preserve">Fourniture, pose et raccordement d’un câble électrique à immersion permanente de 4x4 mm2 pour l’alimentation de l’électropompe à partir de la boîte de raccordement dans l’abri tête de forage ,  y compris toutes sujétions </t>
  </si>
  <si>
    <t>2.9</t>
  </si>
  <si>
    <t>Fourniture, pose et raccordement d'un câble électrique U1000 R02V de 2x1 mm²  pour l'asservissement surpression de l'électropompe à la boîte de raccordement dans l'abri tête de forage, y compris toutes sujétions</t>
  </si>
  <si>
    <t>2.10</t>
  </si>
  <si>
    <t>Fourniture, pose et raccordement des câbles d'électrode de niveau à immersion de  permanante de 2x1.5 mm² des électrodes dans le forage à la boîte de raccordement dans l’abri tête de forage y compris toutes sujétions</t>
  </si>
  <si>
    <t>2.11</t>
  </si>
  <si>
    <t xml:space="preserve">Fourniture et pose de raccordement étanche d’indice de protection minimale IP 56 équipé de bornier de raccordement </t>
  </si>
  <si>
    <t>Fourniture, pose et raccordement d'un coffret étanche équipée de bornes de jonction pour le raccordement des câbles dans l'abri de la tête de forage, y compris toutes sujétions</t>
  </si>
  <si>
    <t>Fourniture, pose et raccordement de sonde de détection de niveau trop plein ( flotteur électrique , flotteur mecanique ou pressostat double seuil )</t>
  </si>
  <si>
    <t>III</t>
  </si>
  <si>
    <t>3.1</t>
  </si>
  <si>
    <t>3.3</t>
  </si>
  <si>
    <t>Structure support triangulée inclinaison sud zéro, 15°conformément aux plans y compris plateforme antibourbier en béton ordinaire dosé à 300 Kg/m3, d'épaisseur 15 cm et toutes sujétions</t>
  </si>
  <si>
    <t>3.5</t>
  </si>
  <si>
    <t>3.6</t>
  </si>
  <si>
    <t>Fourniture, pose et raccordement de Câble H07RN-F 2X10mm² pour le raccordement entre les panneaux solaires photovoltaïque et le Controleur (dans le local technique)</t>
  </si>
  <si>
    <t>ml</t>
  </si>
  <si>
    <t>3.7</t>
  </si>
  <si>
    <t>Fourniture, pose et raccordement d'un parafoudre DC 600-1000V, y compris toute sujétion</t>
  </si>
  <si>
    <t>3.8</t>
  </si>
  <si>
    <t>Fourniture, pose et raccordement d'un coupe circuit  CC pour la partie continu y compris toute sujétion</t>
  </si>
  <si>
    <t>3.9</t>
  </si>
  <si>
    <t>Fourniture, pose et raccordement d'un coupe circuit sectionneur  AC pour la partie alternatif , y compris toute sujétion</t>
  </si>
  <si>
    <r>
      <t>m</t>
    </r>
    <r>
      <rPr>
        <vertAlign val="superscript"/>
        <sz val="11"/>
        <color theme="1"/>
        <rFont val="Arial Narrow"/>
        <family val="2"/>
      </rPr>
      <t>2</t>
    </r>
  </si>
  <si>
    <r>
      <t>m</t>
    </r>
    <r>
      <rPr>
        <vertAlign val="superscript"/>
        <sz val="11"/>
        <color theme="1"/>
        <rFont val="Arial Narrow"/>
        <family val="2"/>
      </rPr>
      <t>3</t>
    </r>
  </si>
  <si>
    <t>6.2</t>
  </si>
  <si>
    <t>6.3</t>
  </si>
  <si>
    <t>V</t>
  </si>
  <si>
    <t>5.2</t>
  </si>
  <si>
    <t>5.3</t>
  </si>
  <si>
    <t>TOTAL V: RESERVOIR (NOMBRE: 02)</t>
  </si>
  <si>
    <t>VI</t>
  </si>
  <si>
    <t>RESEAU DE CONDUITES</t>
  </si>
  <si>
    <t>Fourniture et pose de conduite PVC DN 90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</si>
  <si>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6.4</t>
  </si>
  <si>
    <t>Fourniture et pose de tuyau PVC pression DN 63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</si>
  <si>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VI: RESEAU DE CONDUITES</t>
  </si>
  <si>
    <t>VII</t>
  </si>
  <si>
    <t>7.1</t>
  </si>
  <si>
    <t>7.2</t>
  </si>
  <si>
    <r>
      <t>Béton de propreté dosé à 150kg/m</t>
    </r>
    <r>
      <rPr>
        <vertAlign val="superscript"/>
        <sz val="11"/>
        <color theme="1"/>
        <rFont val="Arial Narrow"/>
        <family val="2"/>
      </rPr>
      <t>3</t>
    </r>
    <r>
      <rPr>
        <sz val="11"/>
        <color theme="1"/>
        <rFont val="Arial Narrow"/>
        <family val="2"/>
      </rPr>
      <t>(ep. 0,05)</t>
    </r>
  </si>
  <si>
    <t>7.3</t>
  </si>
  <si>
    <t>7.4</t>
  </si>
  <si>
    <t>7.7</t>
  </si>
  <si>
    <t xml:space="preserve">Enduit étanche intérieur au mortier de ciment </t>
  </si>
  <si>
    <t xml:space="preserve">Enduit extérieur </t>
  </si>
  <si>
    <t xml:space="preserve">Fourniture et pose de colonne en galva et robinet de puisage DN 50 (2") au droit des bassins de stockage conformément aux plans y compris toutes sujétions </t>
  </si>
  <si>
    <t>Sous total pour un (01) bassin (a)</t>
  </si>
  <si>
    <t>Nombre de bassins (b)</t>
  </si>
  <si>
    <t>TOTAL VII BASSINS DE STOCKAGE: (a) x (b)</t>
  </si>
  <si>
    <t>VIII</t>
  </si>
  <si>
    <t>REGARDS DIVERS ET ROBINETERIE</t>
  </si>
  <si>
    <t>8.1</t>
  </si>
  <si>
    <t>Regards équipés de vanne DN 63 en fonte à l'entrée des conduites sécondaires conformément aux plans et toutes sujétions</t>
  </si>
  <si>
    <t>8.3</t>
  </si>
  <si>
    <t>Regards de vidange équipé conformément aux plans et toutes sujétions</t>
  </si>
  <si>
    <t>TOTAL VIII REGARDS DIVERS ET ROBINETERIE</t>
  </si>
  <si>
    <t>IX</t>
  </si>
  <si>
    <t>9.1</t>
  </si>
  <si>
    <t>9.2</t>
  </si>
  <si>
    <t>9.3</t>
  </si>
  <si>
    <t>Nettoyage général y compris abattage d'arbres de la superficie à aménager</t>
  </si>
  <si>
    <t>ha</t>
  </si>
  <si>
    <t>9.4</t>
  </si>
  <si>
    <t>Sous solage</t>
  </si>
  <si>
    <t>9.5</t>
  </si>
  <si>
    <t>Labour pulvérisé au tracteur</t>
  </si>
  <si>
    <t>TVA (18%)</t>
  </si>
  <si>
    <t>OUVRAGE DE CAPTAGE ET EQUIPEMENTS D'EXHAURE</t>
  </si>
  <si>
    <t xml:space="preserve">TOTAL II: OUVRAGE DE CAPTAGE ET EQUIPEMENTS D'EXHAURE </t>
  </si>
  <si>
    <t>SOURCE D'ENERGIE</t>
  </si>
  <si>
    <t xml:space="preserve">Puits de terre équipé et mise à la terre des équipements électromécaniques du forage, des masses métalliques et du neutre  y compris toutes sujétions </t>
  </si>
  <si>
    <t>TOTAL III: SOURCE D'ENERGIE</t>
  </si>
  <si>
    <t>Fourniture et pose de Polytank de 10 m 3 y compris tuyauterie d'alimentation, de distribution et de vidange, robinets vannes, désinfection, essais d'étanchéité, etc.</t>
  </si>
  <si>
    <t>Construction d'un regard au pied du château (by pass) et pose d'équipement complet y compris toute sujétion (vannes, compteurs, clapets, ventouse, etc)</t>
  </si>
  <si>
    <t>BASSINS DE STOCKAGE</t>
  </si>
  <si>
    <t>Fourniture et pose de robinets de puisage situé à 10 m du château d'eau comprenant conduite en PEHD DN32 et raccordement sur conduite de réseau , regard compteur et toutes sujétions</t>
  </si>
  <si>
    <t>TOTAL GENERAL HTVA</t>
  </si>
  <si>
    <t>TOTAL GENERAL TTC</t>
  </si>
  <si>
    <t>Fourniture et pose de conduite PVC DN 110 PN10 pour conduites principales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</si>
  <si>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portail d'accès métallique à double battant dont chaque battant a une largeur de 1,25 m et une hauteur de 1,50 m conformément aux plans de conformément au plan et toutes sujétions</t>
  </si>
  <si>
    <t>9.6</t>
  </si>
  <si>
    <t>Fourniture et pose de portail d'accès métallique à battant unique de 1,25 m de largeur et de 1,50 m de hauteur conformément aux plans de conformément au plan et toutes sujétions</t>
  </si>
  <si>
    <t>3.10</t>
  </si>
  <si>
    <t>8.2</t>
  </si>
  <si>
    <t>Support métallique de hauteur sous cuve de 10 m conformément aux plans</t>
  </si>
  <si>
    <t>Fourniture et pose de clôture en grillage confectionnée avec du fil de fer galvanisé de diamètre 3 mm avec mailles 5 cm de hauteur 1,50 m hors sol et 0,10 m ancré dans un béton ordinaire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</si>
  <si>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r>
      <rPr>
        <b/>
        <sz val="11"/>
        <color theme="1"/>
        <rFont val="Arial Narrow"/>
        <family val="2"/>
      </rPr>
      <t xml:space="preserve">RESERVOIR:  </t>
    </r>
    <r>
      <rPr>
        <sz val="11"/>
        <color theme="1"/>
        <rFont val="Arial Narrow"/>
        <family val="2"/>
      </rPr>
      <t xml:space="preserve">  Fourniture et pose de polytank de 10 m3 de hauteur sous cuve de 10 m, y compris l'ensemble des accessoires pour son alimentation, la distribution, la vidange, le trop plein, etc., l'ensemble des pièces de raccordement et un support métallique et ses fondations conformément aux plans et toutes sujétions</t>
    </r>
  </si>
  <si>
    <t>Fourniture et pose de clôture en grillage confectionnée avec du fil de fer galvanisé de diamètre 3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</si>
  <si>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Implantation et parcellement, dossier d'exécution et plans de recollement</t>
  </si>
  <si>
    <t>Fourniture et pose d'une colonne montante en PEHD DN63 PN16 y compris toutes sujétions</t>
  </si>
  <si>
    <t>Fouille pour ancrage</t>
  </si>
  <si>
    <r>
      <t>Béton armé pour radier (ép. 15 cm) dosé à 350 kg/m</t>
    </r>
    <r>
      <rPr>
        <vertAlign val="superscript"/>
        <sz val="11"/>
        <color theme="1"/>
        <rFont val="Arial Narrow"/>
        <family val="2"/>
      </rPr>
      <t>3</t>
    </r>
    <r>
      <rPr>
        <sz val="11"/>
        <color theme="1"/>
        <rFont val="Arial Narrow"/>
        <family val="2"/>
      </rPr>
      <t xml:space="preserve"> conformément aux plans</t>
    </r>
  </si>
  <si>
    <t>Béton armé de 15 x 15 dosé à 350 kg/m3 pour parois conformément aux plans</t>
  </si>
  <si>
    <t>5.1</t>
  </si>
  <si>
    <t>7.5</t>
  </si>
  <si>
    <t>7.6</t>
  </si>
  <si>
    <t>TRAVAUX D'AMENAGEMENT DE 7 SITES DE 15 HA DE PERIMETRES MARAICHERS DANS LES REGIONS DU CENTRE-EST ET DU PLATEAU CENTRAL (BURKINA FASO)</t>
  </si>
  <si>
    <t xml:space="preserve">AMENAGEMENTS INTERNES / TRAVAUX DE TERRASSEMENT ET AUTRES </t>
  </si>
  <si>
    <t>Fourniture et pose de gabions 2x1x0,5 pour protection du périmètre</t>
  </si>
  <si>
    <t xml:space="preserve">TOTAL IX AMENAGEMENTS INTERNES / TRAVAUX DE TERRASSEMENT ET AUTRES </t>
  </si>
  <si>
    <t>2.4</t>
  </si>
  <si>
    <t>2.5</t>
  </si>
  <si>
    <t>3.2</t>
  </si>
  <si>
    <t>3.4</t>
  </si>
  <si>
    <t>Fourniture et pose de onduleur C/A triphasé 380/440V avec recherche de MPPT 2.2 KW série RSI de Grundfos y compris coffret étanche de protection</t>
  </si>
  <si>
    <t>5- Aménagement d'un périmètre maraicher dans le village de Dazé dans la commune de Tenkodogo</t>
  </si>
  <si>
    <t>Fourniture, pose et raccordement d'électropompe immergée type Grundfos de débit 9,10 m3/h et HMT 60 m y compris câble de sécurité en acier inoxydable, coffret de protection étanche du tableau de commande y compris inverseur de source et toutes sujétions</t>
  </si>
  <si>
    <t xml:space="preserve">Fourniture et installation d'un champ solaire photovoltaïque (14 modules identiques de type monocristallin et de puissance 350  Wc), kits de raccordement,cadre en aluminium des PV, câbles de liaison, dispositif de protection des câbles sous module et toutes sujétions </t>
  </si>
  <si>
    <t>Fourniture et pose de onduleur C/A triphasé 380/440V avec recherche de MPPT 5.5 KW série RSI de Grundfos y compris coffret étanche de protection</t>
  </si>
  <si>
    <t>Etudes géotechniques</t>
  </si>
  <si>
    <t>IV</t>
  </si>
  <si>
    <t xml:space="preserve">Fourniture et installation d'un champ solaire photovoltaïque (modules identiques de type monocristallin et de puissance 350  Wc, kits de raccordement,cadre en aluminium des PV, câbles de liaison, dispositif de protection des câbles sous module et toutes sujétions) </t>
  </si>
  <si>
    <t>Fourniture, pose et raccordement de Câble H07RN-F 2X10mm² pour le raccordement entre les panneaux solaires photovoltaïque et le Controleur</t>
  </si>
  <si>
    <t>Fourniture et pose de clôture en grillage confectionnée avec du fil de fer galvanisé de diamètre 2,5 mm avec mailles 5 cm de hauteur 1,50 m hors sol et 0,10 m ancré dans un béton de soubassement d'épaisseur 20 cm, tendeurs, fil de fer 3 mm, poteaux intermédiaires en tube en acier galvanisé de diamètre 60 mm espacé de 2 m, poteaux d'angle et poteaux de fixation des portails en tube en acier galvanisé diamètre 90 mm conformément aux plans y compris toutes sujétions de pose</t>
  </si>
  <si>
    <t>Construction d'un regard au pied du château (by pass) et pose d'équipement complet y compris toute sujétion (vannes, compteurs, clapets, ventouse, floteur)</t>
  </si>
  <si>
    <t>Fourniture, pose et raccordement d'électropompe immergée type Grundfos de débit 5 m3/h et HMT 80 m y compris câble de sécurité en acier inoxydable, coffret de protection étanche du tableau de commande y compris inverseur de source et toutes sujétions</t>
  </si>
  <si>
    <t xml:space="preserve">Fourniture et pose de robinets de puisage DN32 y compris lyre raccordement sur conduite de réseau , regard et compteur conformément au plan joint et toutes sujétions </t>
  </si>
  <si>
    <r>
      <rPr>
        <b/>
        <sz val="10.5"/>
        <color theme="1"/>
        <rFont val="Georgia"/>
        <family val="1"/>
      </rPr>
      <t xml:space="preserve">RESERVOIR:  </t>
    </r>
    <r>
      <rPr>
        <sz val="10.5"/>
        <color theme="1"/>
        <rFont val="Georgia"/>
        <family val="1"/>
      </rPr>
      <t xml:space="preserve">  Fourniture et pose d'un chateau métallique de 10 m3 y compris l'ensemble des canalisations d'alimentation, de distribution, de vidange, trop plein, by pass etc., l'ensemble des pièces de raccordement selon le plan joint (té, coude et toutes sujétions);  et la fondation en béton armé dosé à 400 kg/m3 et la plateforme en béton ordinaire dosé à 300 kg/m3; investigations géotechniques et notes de calculs et toutes sujetions</t>
    </r>
  </si>
  <si>
    <t>INSTALLION</t>
  </si>
  <si>
    <t>Implantation, dossier d'exécution et plans de recollement</t>
  </si>
  <si>
    <t>PHASE 2 : TRAVAUX D'ALIMENTATION EN EAU</t>
  </si>
  <si>
    <t>I.1</t>
  </si>
  <si>
    <t>I.2</t>
  </si>
  <si>
    <t>II.1</t>
  </si>
  <si>
    <t>II.2</t>
  </si>
  <si>
    <t>II.3</t>
  </si>
  <si>
    <t>II.4</t>
  </si>
  <si>
    <t>II.5</t>
  </si>
  <si>
    <t>II.6</t>
  </si>
  <si>
    <t>II.7</t>
  </si>
  <si>
    <t>II.8</t>
  </si>
  <si>
    <t>II.9</t>
  </si>
  <si>
    <t>II.10</t>
  </si>
  <si>
    <t>II.11</t>
  </si>
  <si>
    <t>TOTAL II</t>
  </si>
  <si>
    <t>TOTAL I</t>
  </si>
  <si>
    <t>III.1</t>
  </si>
  <si>
    <t>III.2</t>
  </si>
  <si>
    <t>III.3</t>
  </si>
  <si>
    <t>III.4</t>
  </si>
  <si>
    <t>III.5</t>
  </si>
  <si>
    <t>III.6</t>
  </si>
  <si>
    <t>III.7</t>
  </si>
  <si>
    <t>III.8</t>
  </si>
  <si>
    <t>III.9</t>
  </si>
  <si>
    <t>III.10</t>
  </si>
  <si>
    <t>TOTAL III</t>
  </si>
  <si>
    <t>IV.1</t>
  </si>
  <si>
    <t>IV.2</t>
  </si>
  <si>
    <t>IV.3</t>
  </si>
  <si>
    <t>Château métallique de 10 m3 de hauteur sous cuve de 10 m conformément aux plans</t>
  </si>
  <si>
    <t>TOTAL IV</t>
  </si>
  <si>
    <t>V.1</t>
  </si>
  <si>
    <t>V.2</t>
  </si>
  <si>
    <t>V.3</t>
  </si>
  <si>
    <t>V.4</t>
  </si>
  <si>
    <t>Fourniture et pose de conduite PEHD DN 63 PN16 pour conduites de refoulement y compris toutes sujétions (déblai et remblai compacté de tranchée (prof.min: 0,80 m), lit de sable ép: 0,10 m, grillage avertisseur, pièces raccords et spéciales, raccordements diverses, tests divers, rinçage, bornes de répérage à chaque 25 m, etc) et toutes sujétions</t>
  </si>
  <si>
    <t>Fourniture et pose de tuyau PEHD pression DN 90 PN10 pour conduites secondaires y compris toutes sujétions (déblai et remblai de tranchée (prof.min: 0,80 m), lit de sable ép: 0,10 m, grillage avertisseur, pièces raccords et spéciales, raccordements diverses, tests divers, rinçage, bornes de répérage à chaque 25 m, etc)</t>
  </si>
  <si>
    <t>Fourniture et pose de tuyau PEHD pression DN 32 PN10 pour conduites secondaires y compris toutes sujétions (déblai et remblai de tranchée (prof.min: 0,80 m), lit de sable ép: 0,10 m, grillage avertisseur, pièces raccords et spéciales, raccordements diverses, tests divers, rinçage, bornes de répérage à chaque 25 m, etc)</t>
  </si>
  <si>
    <t>TOTAL 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</si>
</sst>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3" formatCode="_-* #,##0.00_-;\-* #,##0.00_-;_-* &quot;-&quot;??_-;_-@_-"/>
    <numFmt numFmtId="164" formatCode="_-* #,##0.00\ _€_-;\-* #,##0.00\ _€_-;_-* &quot;-&quot;??\ _€_-;_-@_-"/>
    <numFmt numFmtId="165" formatCode="_-* #,##0\ _€_-;\-* #,##0\ _€_-;_-* &quot;-&quot;??\ _€_-;_-@_-"/>
    <numFmt numFmtId="166" formatCode="_-* #,##0_-;\-* #,##0_-;_-* &quot;-&quot;??_-;_-@_-"/>
    <numFmt numFmtId="167" formatCode="_-* #,##0.00\ _F_B_-;\-* #,##0.00\ _F_B_-;_-* &quot;-&quot;??\ _F_B_-;_-@_-"/>
    <numFmt numFmtId="168" formatCode="0.000"/>
  </numFmts>
  <fonts count="22"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2.5"/>
      <color theme="1"/>
      <name val="Arial Narrow"/>
      <family val="2"/>
    </font>
    <font>
      <b/>
      <u/>
      <sz val="12.5"/>
      <color theme="1"/>
      <name val="Arial Narrow"/>
      <family val="2"/>
    </font>
    <font>
      <b/>
      <u/>
      <sz val="11"/>
      <color theme="1"/>
      <name val="Arial Narrow"/>
      <family val="2"/>
    </font>
    <font>
      <sz val="11"/>
      <color theme="1"/>
      <name val="Times New Roman"/>
      <family val="1"/>
    </font>
    <font>
      <vertAlign val="superscript"/>
      <sz val="11"/>
      <color theme="1"/>
      <name val="Arial Narrow"/>
      <family val="2"/>
    </font>
    <font>
      <sz val="10"/>
      <name val="Arial"/>
      <family val="2"/>
    </font>
    <font>
      <sz val="10"/>
      <color theme="1"/>
      <name val="Arial Narrow"/>
      <family val="2"/>
    </font>
    <font>
      <sz val="10"/>
      <color rgb="FF000000"/>
      <name val="Arial"/>
      <family val="2"/>
    </font>
    <font>
      <sz val="10"/>
      <name val="Arial"/>
      <family val="2"/>
    </font>
    <font>
      <sz val="12.5"/>
      <color theme="1"/>
      <name val="Arial Narrow"/>
      <family val="2"/>
    </font>
    <font>
      <b/>
      <sz val="14"/>
      <color theme="1"/>
      <name val="Arial Narrow"/>
      <family val="2"/>
    </font>
    <font>
      <b/>
      <sz val="12"/>
      <color theme="1"/>
      <name val="Arial Narrow"/>
      <family val="2"/>
    </font>
    <font>
      <sz val="12"/>
      <color theme="1"/>
      <name val="Arial Narrow"/>
      <family val="2"/>
    </font>
    <font>
      <b/>
      <sz val="10.5"/>
      <color theme="1"/>
      <name val="Georgia"/>
      <family val="1"/>
    </font>
    <font>
      <b/>
      <u/>
      <sz val="10.5"/>
      <color theme="1"/>
      <name val="Georgia"/>
      <family val="1"/>
    </font>
    <font>
      <sz val="10.5"/>
      <color theme="1"/>
      <name val="Georgia"/>
      <family val="1"/>
    </font>
    <font>
      <sz val="10.5"/>
      <color theme="1" tint="0.249977111117893"/>
      <name val="Georgia"/>
      <family val="1"/>
    </font>
    <font>
      <sz val="8"/>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9" tint="0.59999389629810485"/>
        <bgColor indexed="64"/>
      </patternFill>
    </fill>
  </fills>
  <borders count="32">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DashDot">
        <color indexed="64"/>
      </top>
      <bottom style="thin">
        <color indexed="64"/>
      </bottom>
      <diagonal/>
    </border>
    <border>
      <left style="thin">
        <color indexed="64"/>
      </left>
      <right style="thin">
        <color indexed="64"/>
      </right>
      <top style="mediumDashDot">
        <color indexed="64"/>
      </top>
      <bottom/>
      <diagonal/>
    </border>
    <border>
      <left style="thin">
        <color indexed="64"/>
      </left>
      <right style="double">
        <color indexed="64"/>
      </right>
      <top style="mediumDashDot">
        <color indexed="64"/>
      </top>
      <bottom/>
      <diagonal/>
    </border>
    <border>
      <left style="double">
        <color indexed="64"/>
      </left>
      <right style="thin">
        <color indexed="64"/>
      </right>
      <top style="thin">
        <color indexed="64"/>
      </top>
      <bottom style="mediumDashDot">
        <color indexed="64"/>
      </bottom>
      <diagonal/>
    </border>
    <border>
      <left style="thin">
        <color indexed="64"/>
      </left>
      <right style="thin">
        <color indexed="64"/>
      </right>
      <top style="thin">
        <color indexed="64"/>
      </top>
      <bottom style="mediumDashDotDot">
        <color indexed="64"/>
      </bottom>
      <diagonal/>
    </border>
    <border>
      <left style="thin">
        <color indexed="64"/>
      </left>
      <right style="double">
        <color indexed="64"/>
      </right>
      <top style="thin">
        <color indexed="64"/>
      </top>
      <bottom style="mediumDashDotDot">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double">
        <color indexed="64"/>
      </left>
      <right/>
      <top style="thin">
        <color indexed="64"/>
      </top>
      <bottom style="double">
        <color indexed="64"/>
      </bottom>
      <diagonal/>
    </border>
    <border>
      <left style="thin">
        <color auto="1"/>
      </left>
      <right style="thin">
        <color auto="1"/>
      </right>
      <top style="thin">
        <color auto="1"/>
      </top>
      <bottom style="double">
        <color auto="1"/>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mediumDashDotDot">
        <color indexed="64"/>
      </top>
      <bottom style="thin">
        <color indexed="64"/>
      </bottom>
      <diagonal/>
    </border>
    <border>
      <left style="thin">
        <color indexed="64"/>
      </left>
      <right style="thin">
        <color indexed="64"/>
      </right>
      <top style="mediumDashDotDot">
        <color indexed="64"/>
      </top>
      <bottom style="thin">
        <color indexed="64"/>
      </bottom>
      <diagonal/>
    </border>
    <border>
      <left style="thin">
        <color indexed="64"/>
      </left>
      <right style="double">
        <color indexed="64"/>
      </right>
      <top style="mediumDashDotDot">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9" fillId="0" borderId="0"/>
    <xf numFmtId="0" fontId="9" fillId="0" borderId="0"/>
    <xf numFmtId="41" fontId="1" fillId="0" borderId="0" applyFont="0" applyFill="0" applyBorder="0" applyAlignment="0" applyProtection="0"/>
    <xf numFmtId="0" fontId="11" fillId="0" borderId="0"/>
    <xf numFmtId="164" fontId="9" fillId="0" borderId="0" applyFont="0" applyFill="0" applyBorder="0" applyAlignment="0" applyProtection="0"/>
    <xf numFmtId="164" fontId="1" fillId="0" borderId="0" applyFont="0" applyFill="0" applyBorder="0" applyAlignment="0" applyProtection="0"/>
    <xf numFmtId="167" fontId="9" fillId="0" borderId="0" applyFont="0" applyFill="0" applyBorder="0" applyAlignment="0" applyProtection="0"/>
    <xf numFmtId="0" fontId="12" fillId="0" borderId="0"/>
  </cellStyleXfs>
  <cellXfs count="164">
    <xf numFmtId="0" fontId="0" fillId="0" borderId="0" xfId="0"/>
    <xf numFmtId="0" fontId="2" fillId="0" borderId="0" xfId="0" applyFont="1" applyAlignment="1">
      <alignment vertical="center"/>
    </xf>
    <xf numFmtId="0" fontId="3" fillId="0" borderId="0" xfId="0" applyFont="1" applyAlignment="1">
      <alignment vertical="center"/>
    </xf>
    <xf numFmtId="3" fontId="6" fillId="0" borderId="0" xfId="0" applyNumberFormat="1" applyFont="1" applyAlignment="1">
      <alignment horizontal="center" vertical="center" wrapText="1"/>
    </xf>
    <xf numFmtId="0" fontId="2" fillId="0" borderId="0" xfId="0" applyFont="1"/>
    <xf numFmtId="0" fontId="2" fillId="3" borderId="0" xfId="0" applyFont="1" applyFill="1"/>
    <xf numFmtId="0" fontId="2" fillId="0" borderId="0" xfId="0" applyFont="1" applyAlignment="1">
      <alignment wrapText="1"/>
    </xf>
    <xf numFmtId="0" fontId="2" fillId="0" borderId="5" xfId="0" applyFont="1" applyBorder="1" applyAlignment="1">
      <alignment horizontal="left" vertical="center" wrapText="1"/>
    </xf>
    <xf numFmtId="0" fontId="2" fillId="0" borderId="5" xfId="0" applyFont="1" applyBorder="1" applyAlignment="1">
      <alignment horizontal="center" vertical="center"/>
    </xf>
    <xf numFmtId="3" fontId="2" fillId="0" borderId="5" xfId="1" applyNumberFormat="1" applyFont="1" applyFill="1" applyBorder="1" applyAlignment="1">
      <alignment horizontal="center" vertical="center" wrapText="1"/>
    </xf>
    <xf numFmtId="3" fontId="2" fillId="0" borderId="6" xfId="0" applyNumberFormat="1" applyFont="1" applyBorder="1" applyAlignment="1">
      <alignment horizontal="center" vertical="center"/>
    </xf>
    <xf numFmtId="0" fontId="2" fillId="0" borderId="5" xfId="0" applyFont="1" applyBorder="1" applyAlignment="1">
      <alignment horizontal="center" vertical="center" wrapText="1"/>
    </xf>
    <xf numFmtId="0" fontId="7" fillId="0" borderId="0" xfId="0" applyFont="1" applyAlignment="1">
      <alignment horizontal="left" vertical="center" wrapText="1"/>
    </xf>
    <xf numFmtId="166" fontId="0" fillId="0" borderId="0" xfId="2" applyNumberFormat="1" applyFont="1" applyFill="1" applyBorder="1" applyAlignment="1">
      <alignment horizontal="center" vertical="center"/>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5" xfId="0" applyFont="1" applyFill="1" applyBorder="1" applyAlignment="1">
      <alignment horizontal="center" vertical="center"/>
    </xf>
    <xf numFmtId="3" fontId="2" fillId="3" borderId="5" xfId="1" applyNumberFormat="1" applyFont="1" applyFill="1" applyBorder="1" applyAlignment="1">
      <alignment horizontal="center" vertical="center" wrapText="1"/>
    </xf>
    <xf numFmtId="3" fontId="2" fillId="3" borderId="6" xfId="0" applyNumberFormat="1" applyFont="1" applyFill="1" applyBorder="1" applyAlignment="1">
      <alignment horizontal="center" vertical="center"/>
    </xf>
    <xf numFmtId="3" fontId="2" fillId="0" borderId="5" xfId="0" applyNumberFormat="1" applyFont="1" applyBorder="1" applyAlignment="1">
      <alignment horizontal="center" vertical="center"/>
    </xf>
    <xf numFmtId="3" fontId="2" fillId="0" borderId="13" xfId="0" applyNumberFormat="1" applyFont="1" applyBorder="1" applyAlignment="1">
      <alignment horizontal="center" vertical="center"/>
    </xf>
    <xf numFmtId="3" fontId="2"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18" xfId="0" applyFont="1" applyBorder="1" applyAlignment="1">
      <alignment horizontal="center" vertical="center" wrapText="1"/>
    </xf>
    <xf numFmtId="3" fontId="2" fillId="0" borderId="18" xfId="0" applyNumberFormat="1" applyFont="1" applyBorder="1" applyAlignment="1">
      <alignment horizontal="center" vertical="center" wrapText="1"/>
    </xf>
    <xf numFmtId="3" fontId="2" fillId="0" borderId="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41" fontId="2" fillId="0" borderId="6" xfId="6" applyFont="1" applyBorder="1" applyAlignment="1">
      <alignment horizontal="center" vertical="center" wrapText="1"/>
    </xf>
    <xf numFmtId="0" fontId="10" fillId="0" borderId="0" xfId="0" applyFont="1"/>
    <xf numFmtId="0" fontId="10" fillId="0" borderId="0" xfId="0" applyFont="1" applyAlignment="1">
      <alignment horizontal="left" vertical="center" wrapText="1"/>
    </xf>
    <xf numFmtId="3" fontId="2" fillId="0" borderId="19" xfId="0" applyNumberFormat="1" applyFont="1" applyBorder="1" applyAlignment="1">
      <alignment horizontal="center" vertical="center" wrapText="1"/>
    </xf>
    <xf numFmtId="0" fontId="2" fillId="0" borderId="0" xfId="0" applyFont="1" applyAlignment="1">
      <alignment horizontal="center" vertical="center" wrapText="1"/>
    </xf>
    <xf numFmtId="0" fontId="2" fillId="0" borderId="4" xfId="0" applyFont="1" applyBorder="1"/>
    <xf numFmtId="0" fontId="2" fillId="0" borderId="5" xfId="0" applyFont="1" applyBorder="1"/>
    <xf numFmtId="0" fontId="2" fillId="0" borderId="5" xfId="0" applyFont="1" applyBorder="1" applyAlignment="1">
      <alignment horizontal="center"/>
    </xf>
    <xf numFmtId="3" fontId="2" fillId="0" borderId="5" xfId="0" applyNumberFormat="1" applyFont="1" applyBorder="1" applyAlignment="1">
      <alignment horizontal="center"/>
    </xf>
    <xf numFmtId="3" fontId="2" fillId="0" borderId="6" xfId="0" applyNumberFormat="1" applyFont="1" applyBorder="1" applyAlignment="1">
      <alignment horizontal="center"/>
    </xf>
    <xf numFmtId="0" fontId="2" fillId="5" borderId="23" xfId="0" applyFont="1" applyFill="1" applyBorder="1"/>
    <xf numFmtId="0" fontId="2" fillId="5" borderId="25" xfId="0" applyFont="1" applyFill="1" applyBorder="1" applyAlignment="1">
      <alignment horizontal="center"/>
    </xf>
    <xf numFmtId="3" fontId="2" fillId="5" borderId="25" xfId="0" applyNumberFormat="1" applyFont="1" applyFill="1" applyBorder="1" applyAlignment="1">
      <alignment horizontal="center"/>
    </xf>
    <xf numFmtId="3" fontId="3" fillId="5" borderId="26" xfId="0" applyNumberFormat="1" applyFont="1" applyFill="1" applyBorder="1" applyAlignment="1">
      <alignment horizontal="center"/>
    </xf>
    <xf numFmtId="0" fontId="2" fillId="0" borderId="0" xfId="0" applyFont="1" applyAlignment="1">
      <alignment horizontal="center"/>
    </xf>
    <xf numFmtId="3" fontId="2" fillId="0" borderId="0" xfId="0" applyNumberFormat="1" applyFont="1" applyAlignment="1">
      <alignment horizontal="center"/>
    </xf>
    <xf numFmtId="3" fontId="13" fillId="0" borderId="0" xfId="0" applyNumberFormat="1" applyFont="1"/>
    <xf numFmtId="0" fontId="2" fillId="0" borderId="18" xfId="0" applyFont="1" applyBorder="1" applyAlignment="1">
      <alignment horizontal="left" vertical="center" wrapText="1"/>
    </xf>
    <xf numFmtId="0" fontId="2" fillId="0" borderId="18" xfId="0" applyFont="1" applyBorder="1" applyAlignment="1">
      <alignment horizontal="center" vertical="center"/>
    </xf>
    <xf numFmtId="0" fontId="3" fillId="0" borderId="5" xfId="0" applyFont="1" applyBorder="1" applyAlignment="1">
      <alignment horizontal="left" vertical="center" wrapText="1"/>
    </xf>
    <xf numFmtId="0" fontId="3" fillId="0" borderId="18" xfId="0" applyFont="1" applyBorder="1" applyAlignment="1">
      <alignment horizontal="left" vertical="center" wrapText="1"/>
    </xf>
    <xf numFmtId="0" fontId="3" fillId="4" borderId="1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64" fontId="3" fillId="2" borderId="2" xfId="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3" fontId="3"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6" borderId="5" xfId="0" applyFont="1" applyFill="1" applyBorder="1" applyAlignment="1">
      <alignment horizontal="left" vertical="center" wrapText="1"/>
    </xf>
    <xf numFmtId="0" fontId="3" fillId="0" borderId="5" xfId="0" applyFont="1" applyBorder="1" applyAlignment="1">
      <alignment horizontal="center" vertical="center" wrapText="1"/>
    </xf>
    <xf numFmtId="164" fontId="3" fillId="0" borderId="5" xfId="1" applyFont="1" applyBorder="1" applyAlignment="1">
      <alignment horizontal="center" vertical="center" wrapText="1"/>
    </xf>
    <xf numFmtId="3" fontId="3" fillId="0" borderId="5" xfId="0" applyNumberFormat="1" applyFont="1" applyBorder="1" applyAlignment="1">
      <alignment horizontal="center" vertical="center" wrapText="1"/>
    </xf>
    <xf numFmtId="3" fontId="2" fillId="0" borderId="6" xfId="1" applyNumberFormat="1" applyFont="1" applyFill="1" applyBorder="1" applyAlignment="1">
      <alignment horizontal="center" vertical="center"/>
    </xf>
    <xf numFmtId="0" fontId="3" fillId="2" borderId="4" xfId="0" applyFont="1" applyFill="1" applyBorder="1" applyAlignment="1">
      <alignment horizontal="center" vertical="center" wrapText="1"/>
    </xf>
    <xf numFmtId="3" fontId="3" fillId="2" borderId="6" xfId="1" applyNumberFormat="1" applyFont="1" applyFill="1" applyBorder="1" applyAlignment="1">
      <alignment horizontal="center" vertical="center"/>
    </xf>
    <xf numFmtId="0" fontId="3" fillId="0" borderId="7" xfId="0" applyFont="1" applyBorder="1" applyAlignment="1">
      <alignment horizontal="center" vertical="center" wrapText="1"/>
    </xf>
    <xf numFmtId="0" fontId="3" fillId="6" borderId="8" xfId="0" applyFont="1" applyFill="1" applyBorder="1" applyAlignment="1">
      <alignment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2" fillId="4" borderId="10" xfId="0" applyFont="1" applyFill="1" applyBorder="1" applyAlignment="1">
      <alignment horizontal="center" vertical="center" wrapText="1"/>
    </xf>
    <xf numFmtId="0" fontId="2" fillId="4" borderId="11" xfId="0" applyFont="1" applyFill="1" applyBorder="1" applyAlignment="1">
      <alignment horizontal="center" vertical="center" wrapText="1"/>
    </xf>
    <xf numFmtId="3" fontId="3" fillId="4" borderId="12" xfId="0" applyNumberFormat="1" applyFont="1" applyFill="1" applyBorder="1" applyAlignment="1">
      <alignment horizontal="center" vertical="center" wrapText="1"/>
    </xf>
    <xf numFmtId="0" fontId="2" fillId="0" borderId="18" xfId="0" applyFont="1" applyBorder="1" applyAlignment="1">
      <alignment vertical="center" wrapText="1"/>
    </xf>
    <xf numFmtId="0" fontId="15" fillId="0" borderId="14" xfId="0" applyFont="1" applyBorder="1" applyAlignment="1">
      <alignment horizontal="center" vertical="center" wrapText="1"/>
    </xf>
    <xf numFmtId="0" fontId="16" fillId="0" borderId="15" xfId="0" applyFont="1" applyBorder="1" applyAlignment="1">
      <alignment horizontal="center" vertical="center" wrapText="1"/>
    </xf>
    <xf numFmtId="3" fontId="2" fillId="0" borderId="16"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horizontal="left" vertical="center" wrapText="1"/>
    </xf>
    <xf numFmtId="0" fontId="3" fillId="0" borderId="5" xfId="0" applyFont="1" applyBorder="1" applyAlignment="1">
      <alignment horizontal="center" vertical="center"/>
    </xf>
    <xf numFmtId="3" fontId="3" fillId="0" borderId="5" xfId="3" applyNumberFormat="1" applyFont="1" applyFill="1" applyBorder="1" applyAlignment="1">
      <alignment horizontal="center" vertical="center" wrapText="1"/>
    </xf>
    <xf numFmtId="165" fontId="3" fillId="0" borderId="6" xfId="1" applyNumberFormat="1" applyFont="1" applyFill="1" applyBorder="1" applyAlignment="1">
      <alignment vertical="center" wrapText="1"/>
    </xf>
    <xf numFmtId="0" fontId="2" fillId="0" borderId="17" xfId="0" applyFont="1" applyBorder="1" applyAlignment="1">
      <alignment horizontal="left" vertical="center" wrapText="1"/>
    </xf>
    <xf numFmtId="0" fontId="3" fillId="0" borderId="18" xfId="0" applyFont="1" applyBorder="1" applyAlignment="1">
      <alignment horizontal="center" vertical="center"/>
    </xf>
    <xf numFmtId="3" fontId="3" fillId="0" borderId="18" xfId="3" applyNumberFormat="1" applyFont="1" applyFill="1" applyBorder="1" applyAlignment="1">
      <alignment horizontal="center" vertical="center" wrapText="1"/>
    </xf>
    <xf numFmtId="165" fontId="3" fillId="0" borderId="19" xfId="1" applyNumberFormat="1" applyFont="1" applyFill="1" applyBorder="1" applyAlignment="1">
      <alignment vertical="center" wrapText="1"/>
    </xf>
    <xf numFmtId="0" fontId="3" fillId="4" borderId="11" xfId="0" applyFont="1" applyFill="1" applyBorder="1" applyAlignment="1">
      <alignment horizontal="center" vertical="center" wrapText="1"/>
    </xf>
    <xf numFmtId="3" fontId="3" fillId="0" borderId="19" xfId="0" applyNumberFormat="1" applyFont="1" applyBorder="1" applyAlignment="1">
      <alignment horizontal="center" vertical="center" wrapText="1"/>
    </xf>
    <xf numFmtId="2" fontId="2" fillId="0" borderId="18" xfId="0" applyNumberFormat="1" applyFont="1" applyBorder="1" applyAlignment="1">
      <alignment horizontal="center" vertical="center" wrapText="1"/>
    </xf>
    <xf numFmtId="0" fontId="3" fillId="5"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5" borderId="28" xfId="0" applyFont="1" applyFill="1" applyBorder="1" applyAlignment="1">
      <alignment horizontal="center" vertical="center" wrapText="1"/>
    </xf>
    <xf numFmtId="3" fontId="3" fillId="5" borderId="29" xfId="1" applyNumberFormat="1" applyFont="1" applyFill="1" applyBorder="1" applyAlignment="1">
      <alignment horizontal="center" vertical="center"/>
    </xf>
    <xf numFmtId="0" fontId="3" fillId="5" borderId="24" xfId="0" applyFont="1" applyFill="1" applyBorder="1" applyAlignment="1">
      <alignment horizontal="left" vertical="center" wrapText="1"/>
    </xf>
    <xf numFmtId="3" fontId="2" fillId="0" borderId="5" xfId="3" applyNumberFormat="1" applyFont="1" applyFill="1" applyBorder="1" applyAlignment="1">
      <alignment horizontal="center" vertical="center" wrapText="1"/>
    </xf>
    <xf numFmtId="3" fontId="2" fillId="4" borderId="11" xfId="0" applyNumberFormat="1" applyFont="1" applyFill="1" applyBorder="1" applyAlignment="1">
      <alignment horizontal="center" vertical="center" wrapText="1"/>
    </xf>
    <xf numFmtId="3" fontId="2" fillId="0" borderId="20" xfId="3" applyNumberFormat="1" applyFont="1" applyFill="1" applyBorder="1" applyAlignment="1">
      <alignment horizontal="center" vertical="center" wrapText="1"/>
    </xf>
    <xf numFmtId="3" fontId="2" fillId="0" borderId="21" xfId="0" applyNumberFormat="1" applyFont="1" applyBorder="1" applyAlignment="1">
      <alignment horizontal="center" vertical="center"/>
    </xf>
    <xf numFmtId="3" fontId="2" fillId="0" borderId="15" xfId="0" applyNumberFormat="1" applyFont="1" applyBorder="1" applyAlignment="1">
      <alignment horizontal="center" vertical="center" wrapText="1"/>
    </xf>
    <xf numFmtId="3" fontId="3" fillId="0" borderId="21" xfId="0" applyNumberFormat="1" applyFont="1" applyBorder="1" applyAlignment="1">
      <alignment horizontal="center" vertical="center" wrapText="1"/>
    </xf>
    <xf numFmtId="3" fontId="3" fillId="0" borderId="22" xfId="0" applyNumberFormat="1" applyFont="1" applyBorder="1" applyAlignment="1">
      <alignment horizontal="center" vertical="center" wrapText="1"/>
    </xf>
    <xf numFmtId="3" fontId="3" fillId="0" borderId="18" xfId="0" applyNumberFormat="1" applyFont="1" applyBorder="1" applyAlignment="1">
      <alignment horizontal="center" vertical="center" wrapText="1"/>
    </xf>
    <xf numFmtId="3" fontId="3" fillId="5" borderId="28" xfId="0" applyNumberFormat="1" applyFont="1" applyFill="1" applyBorder="1" applyAlignment="1">
      <alignment horizontal="center" vertical="center" wrapText="1"/>
    </xf>
    <xf numFmtId="0" fontId="6" fillId="0" borderId="0" xfId="0" applyFont="1" applyAlignment="1">
      <alignment horizontal="center" vertical="center" wrapText="1"/>
    </xf>
    <xf numFmtId="0" fontId="2" fillId="6" borderId="15" xfId="0" applyFont="1" applyFill="1" applyBorder="1" applyAlignment="1">
      <alignment horizontal="left" vertical="center" wrapText="1"/>
    </xf>
    <xf numFmtId="0" fontId="3" fillId="6" borderId="15" xfId="0" applyFont="1" applyFill="1" applyBorder="1" applyAlignment="1">
      <alignment vertical="center" wrapText="1"/>
    </xf>
    <xf numFmtId="0" fontId="3" fillId="6" borderId="15" xfId="0" applyFont="1" applyFill="1" applyBorder="1" applyAlignment="1">
      <alignment horizontal="left" vertical="center" wrapText="1"/>
    </xf>
    <xf numFmtId="0" fontId="10" fillId="0" borderId="0" xfId="0" applyFont="1" applyAlignment="1">
      <alignment horizontal="center" vertical="center"/>
    </xf>
    <xf numFmtId="0" fontId="0" fillId="0" borderId="0" xfId="0" applyAlignment="1">
      <alignment horizontal="center" vertical="center"/>
    </xf>
    <xf numFmtId="168" fontId="2" fillId="0" borderId="5" xfId="0" applyNumberFormat="1" applyFont="1" applyBorder="1" applyAlignment="1">
      <alignment horizontal="center" vertical="center" wrapText="1"/>
    </xf>
    <xf numFmtId="4" fontId="2" fillId="0" borderId="0" xfId="0" applyNumberFormat="1" applyFont="1"/>
    <xf numFmtId="0" fontId="19" fillId="0" borderId="5" xfId="0" applyFont="1" applyBorder="1" applyAlignment="1">
      <alignment horizontal="left" vertical="center" wrapText="1"/>
    </xf>
    <xf numFmtId="0" fontId="19" fillId="0" borderId="5" xfId="0" applyFont="1" applyBorder="1" applyAlignment="1">
      <alignment horizontal="center" vertical="center" wrapText="1"/>
    </xf>
    <xf numFmtId="0" fontId="19" fillId="0" borderId="5" xfId="0" applyFont="1" applyBorder="1" applyAlignment="1">
      <alignment horizontal="center" vertical="center"/>
    </xf>
    <xf numFmtId="3" fontId="19" fillId="0" borderId="5" xfId="1" applyNumberFormat="1" applyFont="1" applyFill="1" applyBorder="1" applyAlignment="1">
      <alignment horizontal="center" vertical="center" wrapText="1"/>
    </xf>
    <xf numFmtId="3" fontId="19" fillId="0" borderId="5" xfId="3" applyNumberFormat="1" applyFont="1" applyFill="1" applyBorder="1" applyAlignment="1">
      <alignment horizontal="center" vertical="center" wrapText="1"/>
    </xf>
    <xf numFmtId="0" fontId="19" fillId="3" borderId="5" xfId="0" applyFont="1" applyFill="1" applyBorder="1" applyAlignment="1">
      <alignment horizontal="left" vertical="center" wrapText="1"/>
    </xf>
    <xf numFmtId="0" fontId="19" fillId="3" borderId="5" xfId="0" applyFont="1" applyFill="1" applyBorder="1" applyAlignment="1">
      <alignment horizontal="center" vertical="center"/>
    </xf>
    <xf numFmtId="3" fontId="19" fillId="3" borderId="5" xfId="1" applyNumberFormat="1" applyFont="1" applyFill="1" applyBorder="1" applyAlignment="1">
      <alignment horizontal="center" vertical="center" wrapText="1"/>
    </xf>
    <xf numFmtId="3" fontId="19" fillId="0" borderId="5" xfId="0" applyNumberFormat="1" applyFont="1" applyBorder="1" applyAlignment="1">
      <alignment horizontal="center" vertical="center"/>
    </xf>
    <xf numFmtId="3" fontId="19" fillId="0" borderId="5" xfId="0" applyNumberFormat="1" applyFont="1" applyBorder="1" applyAlignment="1">
      <alignment horizontal="center" vertical="center" wrapText="1"/>
    </xf>
    <xf numFmtId="0" fontId="20" fillId="0" borderId="5" xfId="0" applyFont="1" applyBorder="1" applyAlignment="1">
      <alignment horizontal="left" vertical="center"/>
    </xf>
    <xf numFmtId="0" fontId="20" fillId="0" borderId="5" xfId="0" applyFont="1" applyBorder="1" applyAlignment="1">
      <alignment horizontal="left" vertical="center" wrapText="1"/>
    </xf>
    <xf numFmtId="0" fontId="19" fillId="0" borderId="5" xfId="0" applyFont="1" applyBorder="1" applyAlignment="1">
      <alignment vertical="center" wrapText="1"/>
    </xf>
    <xf numFmtId="0" fontId="19" fillId="0" borderId="0" xfId="0" applyFont="1" applyAlignment="1">
      <alignment horizontal="center" vertical="center"/>
    </xf>
    <xf numFmtId="0" fontId="19" fillId="0" borderId="0" xfId="0" applyFont="1"/>
    <xf numFmtId="0" fontId="19" fillId="0" borderId="0" xfId="0" applyFont="1" applyAlignment="1">
      <alignment horizontal="center"/>
    </xf>
    <xf numFmtId="3" fontId="19" fillId="0" borderId="0" xfId="0" applyNumberFormat="1" applyFont="1" applyAlignment="1">
      <alignment horizontal="center"/>
    </xf>
    <xf numFmtId="0" fontId="17" fillId="2" borderId="5" xfId="0" applyFont="1" applyFill="1" applyBorder="1" applyAlignment="1">
      <alignment horizontal="center" vertical="center" wrapText="1"/>
    </xf>
    <xf numFmtId="164" fontId="17" fillId="2" borderId="5" xfId="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3" fontId="19" fillId="0" borderId="5" xfId="1" applyNumberFormat="1" applyFont="1" applyFill="1" applyBorder="1" applyAlignment="1">
      <alignment horizontal="center" vertical="center"/>
    </xf>
    <xf numFmtId="0" fontId="19" fillId="4" borderId="5" xfId="0" applyFont="1" applyFill="1" applyBorder="1" applyAlignment="1">
      <alignment horizontal="center" vertical="center" wrapText="1"/>
    </xf>
    <xf numFmtId="0" fontId="17" fillId="4" borderId="5" xfId="0" applyFont="1" applyFill="1" applyBorder="1" applyAlignment="1">
      <alignment horizontal="left" vertical="center" wrapText="1"/>
    </xf>
    <xf numFmtId="3" fontId="19" fillId="4" borderId="5" xfId="0" applyNumberFormat="1" applyFont="1" applyFill="1" applyBorder="1" applyAlignment="1">
      <alignment horizontal="center" vertical="center" wrapText="1"/>
    </xf>
    <xf numFmtId="3" fontId="17" fillId="4" borderId="5" xfId="0" applyNumberFormat="1" applyFont="1" applyFill="1" applyBorder="1" applyAlignment="1">
      <alignment horizontal="center" vertical="center" wrapText="1"/>
    </xf>
    <xf numFmtId="0" fontId="19" fillId="3" borderId="5" xfId="0" applyFont="1" applyFill="1" applyBorder="1" applyAlignment="1">
      <alignment horizontal="center" vertical="center" wrapText="1"/>
    </xf>
    <xf numFmtId="3" fontId="19" fillId="3" borderId="5" xfId="0" applyNumberFormat="1" applyFont="1" applyFill="1" applyBorder="1" applyAlignment="1">
      <alignment horizontal="center" vertical="center"/>
    </xf>
    <xf numFmtId="0" fontId="17" fillId="5" borderId="5" xfId="0" applyFont="1" applyFill="1" applyBorder="1" applyAlignment="1">
      <alignment horizontal="center" vertical="center" wrapText="1"/>
    </xf>
    <xf numFmtId="0" fontId="17" fillId="5" borderId="5" xfId="0" applyFont="1" applyFill="1" applyBorder="1" applyAlignment="1">
      <alignment horizontal="left" vertical="center" wrapText="1"/>
    </xf>
    <xf numFmtId="3" fontId="17" fillId="5" borderId="5" xfId="0" applyNumberFormat="1" applyFont="1" applyFill="1" applyBorder="1" applyAlignment="1">
      <alignment horizontal="center" vertical="center" wrapText="1"/>
    </xf>
    <xf numFmtId="3" fontId="17" fillId="5" borderId="5" xfId="1" applyNumberFormat="1" applyFont="1" applyFill="1" applyBorder="1" applyAlignment="1">
      <alignment horizontal="center" vertical="center"/>
    </xf>
    <xf numFmtId="0" fontId="19" fillId="8" borderId="5" xfId="0" applyFont="1" applyFill="1" applyBorder="1" applyAlignment="1">
      <alignment horizontal="center" vertical="center"/>
    </xf>
    <xf numFmtId="3" fontId="19" fillId="8" borderId="5" xfId="1" applyNumberFormat="1" applyFont="1" applyFill="1" applyBorder="1" applyAlignment="1">
      <alignment horizontal="center" vertical="center" wrapText="1"/>
    </xf>
    <xf numFmtId="0" fontId="17" fillId="8" borderId="5" xfId="0" applyFont="1" applyFill="1" applyBorder="1" applyAlignment="1">
      <alignment horizontal="center" vertical="center" wrapText="1"/>
    </xf>
    <xf numFmtId="0" fontId="17" fillId="8" borderId="5" xfId="0" applyFont="1" applyFill="1" applyBorder="1" applyAlignment="1">
      <alignment horizontal="left" vertical="center" wrapText="1"/>
    </xf>
    <xf numFmtId="164" fontId="17" fillId="8" borderId="5" xfId="1" applyFont="1" applyFill="1" applyBorder="1" applyAlignment="1">
      <alignment horizontal="center" vertical="center" wrapText="1"/>
    </xf>
    <xf numFmtId="3" fontId="17" fillId="8" borderId="5" xfId="0"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xf>
    <xf numFmtId="0" fontId="17" fillId="8" borderId="5" xfId="0" applyFont="1" applyFill="1" applyBorder="1" applyAlignment="1">
      <alignment vertical="center" wrapText="1"/>
    </xf>
    <xf numFmtId="0" fontId="19" fillId="8" borderId="5" xfId="0" applyFont="1" applyFill="1" applyBorder="1" applyAlignment="1">
      <alignment horizontal="left" vertical="center" wrapText="1"/>
    </xf>
    <xf numFmtId="0" fontId="19" fillId="8" borderId="5" xfId="0" applyFont="1" applyFill="1" applyBorder="1" applyAlignment="1">
      <alignment horizontal="center" vertical="center" wrapText="1"/>
    </xf>
    <xf numFmtId="3" fontId="19" fillId="8" borderId="5" xfId="3" applyNumberFormat="1" applyFont="1" applyFill="1" applyBorder="1" applyAlignment="1">
      <alignment horizontal="center" vertical="center" wrapText="1"/>
    </xf>
    <xf numFmtId="3" fontId="19" fillId="8" borderId="5" xfId="0"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9" fillId="7" borderId="21" xfId="0" applyFont="1" applyFill="1" applyBorder="1" applyAlignment="1">
      <alignment horizontal="center" vertical="center" wrapText="1"/>
    </xf>
    <xf numFmtId="0" fontId="19" fillId="7" borderId="30" xfId="0" applyFont="1" applyFill="1" applyBorder="1" applyAlignment="1">
      <alignment horizontal="center" vertical="center" wrapText="1"/>
    </xf>
    <xf numFmtId="0" fontId="19" fillId="7" borderId="31" xfId="0"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2" borderId="5" xfId="0" applyFont="1" applyFill="1" applyBorder="1" applyAlignment="1">
      <alignment horizontal="left" vertical="center" wrapText="1"/>
    </xf>
  </cellXfs>
  <cellStyles count="12">
    <cellStyle name="Milliers" xfId="1" builtinId="3"/>
    <cellStyle name="Milliers [0] 2" xfId="6" xr:uid="{00000000-0005-0000-0000-000001000000}"/>
    <cellStyle name="Milliers 2" xfId="3" xr:uid="{00000000-0005-0000-0000-000002000000}"/>
    <cellStyle name="Milliers 2 2" xfId="8" xr:uid="{00000000-0005-0000-0000-000003000000}"/>
    <cellStyle name="Milliers 3" xfId="2" xr:uid="{00000000-0005-0000-0000-000004000000}"/>
    <cellStyle name="Milliers 3 2" xfId="10" xr:uid="{00000000-0005-0000-0000-000005000000}"/>
    <cellStyle name="Milliers 4" xfId="9" xr:uid="{00000000-0005-0000-0000-000006000000}"/>
    <cellStyle name="Normal" xfId="0" builtinId="0"/>
    <cellStyle name="Normal 2" xfId="4" xr:uid="{00000000-0005-0000-0000-000008000000}"/>
    <cellStyle name="Normal 3" xfId="5" xr:uid="{00000000-0005-0000-0000-000009000000}"/>
    <cellStyle name="Normal 3 2" xfId="7" xr:uid="{00000000-0005-0000-0000-00000A000000}"/>
    <cellStyle name="Normal 4"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79622-7183-4B48-BDB8-124249F48FF4}">
  <dimension ref="A1:L49"/>
  <sheetViews>
    <sheetView topLeftCell="A39" zoomScaleNormal="100" workbookViewId="0">
      <selection activeCell="F49" sqref="F49"/>
    </sheetView>
  </sheetViews>
  <sheetFormatPr baseColWidth="10" defaultColWidth="11.5546875" defaultRowHeight="13.8" x14ac:dyDescent="0.25"/>
  <cols>
    <col min="1" max="1" width="7.5546875" style="124" customWidth="1"/>
    <col min="2" max="2" width="74" style="124" customWidth="1"/>
    <col min="3" max="3" width="7" style="125" bestFit="1" customWidth="1"/>
    <col min="4" max="4" width="11" style="123" bestFit="1" customWidth="1"/>
    <col min="5" max="5" width="16.33203125" style="126" customWidth="1"/>
    <col min="6" max="6" width="13.109375" style="126" bestFit="1" customWidth="1"/>
    <col min="7" max="7" width="14.44140625" style="4" customWidth="1"/>
    <col min="8" max="8" width="47" style="4" customWidth="1"/>
    <col min="9" max="16384" width="11.5546875" style="4"/>
  </cols>
  <sheetData>
    <row r="1" spans="1:12" s="1" customFormat="1" ht="30" customHeight="1" x14ac:dyDescent="0.3">
      <c r="A1" s="153" t="s">
        <v>0</v>
      </c>
      <c r="B1" s="153"/>
      <c r="C1" s="153"/>
      <c r="D1" s="153"/>
      <c r="E1" s="153"/>
      <c r="F1" s="153"/>
    </row>
    <row r="2" spans="1:12" ht="30" customHeight="1" x14ac:dyDescent="0.25">
      <c r="A2" s="127" t="s">
        <v>1</v>
      </c>
      <c r="B2" s="127" t="s">
        <v>2</v>
      </c>
      <c r="C2" s="127" t="s">
        <v>3</v>
      </c>
      <c r="D2" s="128" t="s">
        <v>4</v>
      </c>
      <c r="E2" s="129" t="s">
        <v>5</v>
      </c>
      <c r="F2" s="129" t="s">
        <v>6</v>
      </c>
    </row>
    <row r="3" spans="1:12" ht="30" customHeight="1" x14ac:dyDescent="0.25">
      <c r="A3" s="154" t="s">
        <v>151</v>
      </c>
      <c r="B3" s="155"/>
      <c r="C3" s="155"/>
      <c r="D3" s="155"/>
      <c r="E3" s="155"/>
      <c r="F3" s="156"/>
    </row>
    <row r="4" spans="1:12" ht="30" customHeight="1" x14ac:dyDescent="0.25">
      <c r="A4" s="143" t="s">
        <v>7</v>
      </c>
      <c r="B4" s="144" t="s">
        <v>149</v>
      </c>
      <c r="C4" s="143"/>
      <c r="D4" s="145"/>
      <c r="E4" s="146"/>
      <c r="F4" s="147"/>
    </row>
    <row r="5" spans="1:12" ht="30" customHeight="1" x14ac:dyDescent="0.25">
      <c r="A5" s="111" t="s">
        <v>152</v>
      </c>
      <c r="B5" s="110" t="s">
        <v>10</v>
      </c>
      <c r="C5" s="111" t="s">
        <v>11</v>
      </c>
      <c r="D5" s="112">
        <v>1</v>
      </c>
      <c r="E5" s="113"/>
      <c r="F5" s="130">
        <f>D5*E5</f>
        <v>0</v>
      </c>
    </row>
    <row r="6" spans="1:12" ht="30" customHeight="1" x14ac:dyDescent="0.25">
      <c r="A6" s="111" t="s">
        <v>153</v>
      </c>
      <c r="B6" s="110" t="s">
        <v>150</v>
      </c>
      <c r="C6" s="111" t="s">
        <v>11</v>
      </c>
      <c r="D6" s="112">
        <v>1</v>
      </c>
      <c r="E6" s="113"/>
      <c r="F6" s="130">
        <f>D6*E6</f>
        <v>0</v>
      </c>
    </row>
    <row r="7" spans="1:12" ht="30" customHeight="1" x14ac:dyDescent="0.25">
      <c r="A7" s="131"/>
      <c r="B7" s="132" t="s">
        <v>166</v>
      </c>
      <c r="C7" s="131"/>
      <c r="D7" s="131"/>
      <c r="E7" s="133"/>
      <c r="F7" s="134">
        <f>SUM(F5:F6)</f>
        <v>0</v>
      </c>
    </row>
    <row r="8" spans="1:12" ht="30" customHeight="1" x14ac:dyDescent="0.25">
      <c r="A8" s="143" t="s">
        <v>17</v>
      </c>
      <c r="B8" s="148" t="s">
        <v>98</v>
      </c>
      <c r="C8" s="143"/>
      <c r="D8" s="143"/>
      <c r="E8" s="146"/>
      <c r="F8" s="146"/>
    </row>
    <row r="9" spans="1:12" ht="27.6" x14ac:dyDescent="0.25">
      <c r="A9" s="111" t="s">
        <v>154</v>
      </c>
      <c r="B9" s="110" t="s">
        <v>19</v>
      </c>
      <c r="C9" s="111" t="s">
        <v>15</v>
      </c>
      <c r="D9" s="112">
        <v>1</v>
      </c>
      <c r="E9" s="113"/>
      <c r="F9" s="118">
        <f>D9*E9</f>
        <v>0</v>
      </c>
      <c r="H9" s="6"/>
    </row>
    <row r="10" spans="1:12" ht="55.2" x14ac:dyDescent="0.25">
      <c r="A10" s="111" t="s">
        <v>155</v>
      </c>
      <c r="B10" s="110" t="s">
        <v>21</v>
      </c>
      <c r="C10" s="111" t="s">
        <v>22</v>
      </c>
      <c r="D10" s="112">
        <v>1</v>
      </c>
      <c r="E10" s="113"/>
      <c r="F10" s="118">
        <f>D10*E10</f>
        <v>0</v>
      </c>
      <c r="H10" s="6"/>
    </row>
    <row r="11" spans="1:12" ht="55.2" x14ac:dyDescent="0.25">
      <c r="A11" s="111" t="s">
        <v>156</v>
      </c>
      <c r="B11" s="110" t="s">
        <v>146</v>
      </c>
      <c r="C11" s="111" t="s">
        <v>15</v>
      </c>
      <c r="D11" s="112">
        <v>1</v>
      </c>
      <c r="E11" s="113"/>
      <c r="F11" s="118">
        <f>D11*E11</f>
        <v>0</v>
      </c>
      <c r="H11" s="6"/>
    </row>
    <row r="12" spans="1:12" ht="30" customHeight="1" x14ac:dyDescent="0.25">
      <c r="A12" s="111" t="s">
        <v>157</v>
      </c>
      <c r="B12" s="110" t="s">
        <v>120</v>
      </c>
      <c r="C12" s="112" t="s">
        <v>24</v>
      </c>
      <c r="D12" s="112">
        <v>60</v>
      </c>
      <c r="E12" s="114"/>
      <c r="F12" s="118">
        <f t="shared" ref="F12:F19" si="0">D12*E12</f>
        <v>0</v>
      </c>
      <c r="H12" s="6"/>
    </row>
    <row r="13" spans="1:12" ht="41.4" x14ac:dyDescent="0.25">
      <c r="A13" s="111" t="s">
        <v>158</v>
      </c>
      <c r="B13" s="110" t="s">
        <v>28</v>
      </c>
      <c r="C13" s="111" t="s">
        <v>24</v>
      </c>
      <c r="D13" s="112">
        <v>60</v>
      </c>
      <c r="E13" s="114"/>
      <c r="F13" s="118">
        <f t="shared" si="0"/>
        <v>0</v>
      </c>
      <c r="H13" s="12"/>
      <c r="I13" s="107"/>
      <c r="J13" s="107"/>
      <c r="K13" s="13"/>
      <c r="L13" s="13"/>
    </row>
    <row r="14" spans="1:12" ht="41.4" x14ac:dyDescent="0.25">
      <c r="A14" s="111" t="s">
        <v>159</v>
      </c>
      <c r="B14" s="110" t="s">
        <v>30</v>
      </c>
      <c r="C14" s="111" t="s">
        <v>24</v>
      </c>
      <c r="D14" s="112">
        <v>60</v>
      </c>
      <c r="E14" s="114"/>
      <c r="F14" s="118">
        <f t="shared" si="0"/>
        <v>0</v>
      </c>
      <c r="H14" s="12"/>
      <c r="I14" s="107"/>
      <c r="J14" s="107"/>
      <c r="K14" s="13"/>
      <c r="L14" s="13"/>
    </row>
    <row r="15" spans="1:12" ht="41.4" x14ac:dyDescent="0.25">
      <c r="A15" s="111" t="s">
        <v>160</v>
      </c>
      <c r="B15" s="110" t="s">
        <v>32</v>
      </c>
      <c r="C15" s="111" t="s">
        <v>24</v>
      </c>
      <c r="D15" s="112">
        <v>60</v>
      </c>
      <c r="E15" s="114"/>
      <c r="F15" s="118">
        <f t="shared" si="0"/>
        <v>0</v>
      </c>
      <c r="H15" s="12"/>
      <c r="I15" s="107"/>
      <c r="J15" s="107"/>
      <c r="K15" s="13"/>
      <c r="L15" s="13"/>
    </row>
    <row r="16" spans="1:12" ht="41.4" x14ac:dyDescent="0.25">
      <c r="A16" s="111" t="s">
        <v>161</v>
      </c>
      <c r="B16" s="110" t="s">
        <v>34</v>
      </c>
      <c r="C16" s="111" t="s">
        <v>24</v>
      </c>
      <c r="D16" s="112">
        <v>60</v>
      </c>
      <c r="E16" s="114"/>
      <c r="F16" s="118">
        <f t="shared" si="0"/>
        <v>0</v>
      </c>
      <c r="H16" s="12"/>
      <c r="I16" s="107"/>
      <c r="J16" s="107"/>
      <c r="K16" s="13"/>
      <c r="L16" s="13"/>
    </row>
    <row r="17" spans="1:12" ht="30" customHeight="1" x14ac:dyDescent="0.25">
      <c r="A17" s="111" t="s">
        <v>162</v>
      </c>
      <c r="B17" s="110" t="s">
        <v>36</v>
      </c>
      <c r="C17" s="111" t="s">
        <v>15</v>
      </c>
      <c r="D17" s="111">
        <v>1</v>
      </c>
      <c r="E17" s="114"/>
      <c r="F17" s="118">
        <f t="shared" si="0"/>
        <v>0</v>
      </c>
      <c r="H17" s="12"/>
      <c r="I17" s="107"/>
      <c r="J17" s="107"/>
      <c r="K17" s="13"/>
      <c r="L17" s="13"/>
    </row>
    <row r="18" spans="1:12" ht="41.4" x14ac:dyDescent="0.25">
      <c r="A18" s="111" t="s">
        <v>163</v>
      </c>
      <c r="B18" s="110" t="s">
        <v>37</v>
      </c>
      <c r="C18" s="111" t="s">
        <v>15</v>
      </c>
      <c r="D18" s="111">
        <v>1</v>
      </c>
      <c r="E18" s="114"/>
      <c r="F18" s="118">
        <f t="shared" si="0"/>
        <v>0</v>
      </c>
      <c r="H18" s="6"/>
    </row>
    <row r="19" spans="1:12" ht="30" customHeight="1" x14ac:dyDescent="0.25">
      <c r="A19" s="111" t="s">
        <v>164</v>
      </c>
      <c r="B19" s="110" t="s">
        <v>38</v>
      </c>
      <c r="C19" s="111" t="s">
        <v>22</v>
      </c>
      <c r="D19" s="111">
        <v>1</v>
      </c>
      <c r="E19" s="114"/>
      <c r="F19" s="118">
        <f t="shared" si="0"/>
        <v>0</v>
      </c>
      <c r="H19" s="6"/>
    </row>
    <row r="20" spans="1:12" ht="30" customHeight="1" x14ac:dyDescent="0.25">
      <c r="A20" s="131"/>
      <c r="B20" s="132" t="s">
        <v>165</v>
      </c>
      <c r="C20" s="131"/>
      <c r="D20" s="131"/>
      <c r="E20" s="133"/>
      <c r="F20" s="134">
        <f>SUM(F9:F19)</f>
        <v>0</v>
      </c>
      <c r="H20" s="6"/>
    </row>
    <row r="21" spans="1:12" ht="30" customHeight="1" x14ac:dyDescent="0.25">
      <c r="A21" s="143" t="s">
        <v>39</v>
      </c>
      <c r="B21" s="148" t="s">
        <v>100</v>
      </c>
      <c r="C21" s="141"/>
      <c r="D21" s="141"/>
      <c r="E21" s="142"/>
      <c r="F21" s="147"/>
      <c r="H21" s="6"/>
    </row>
    <row r="22" spans="1:12" ht="55.2" x14ac:dyDescent="0.25">
      <c r="A22" s="135" t="s">
        <v>167</v>
      </c>
      <c r="B22" s="115" t="s">
        <v>142</v>
      </c>
      <c r="C22" s="116" t="s">
        <v>15</v>
      </c>
      <c r="D22" s="116">
        <v>10</v>
      </c>
      <c r="E22" s="117"/>
      <c r="F22" s="136">
        <f t="shared" ref="F22:F31" si="1">D22*E22</f>
        <v>0</v>
      </c>
      <c r="H22" s="6"/>
    </row>
    <row r="23" spans="1:12" ht="41.4" x14ac:dyDescent="0.25">
      <c r="A23" s="135" t="s">
        <v>168</v>
      </c>
      <c r="B23" s="115" t="s">
        <v>42</v>
      </c>
      <c r="C23" s="116" t="s">
        <v>15</v>
      </c>
      <c r="D23" s="116">
        <v>1</v>
      </c>
      <c r="E23" s="117"/>
      <c r="F23" s="136">
        <f t="shared" si="1"/>
        <v>0</v>
      </c>
      <c r="H23" s="6"/>
    </row>
    <row r="24" spans="1:12" ht="30" customHeight="1" x14ac:dyDescent="0.25">
      <c r="A24" s="135" t="s">
        <v>169</v>
      </c>
      <c r="B24" s="110" t="s">
        <v>135</v>
      </c>
      <c r="C24" s="112" t="s">
        <v>15</v>
      </c>
      <c r="D24" s="112">
        <v>1</v>
      </c>
      <c r="E24" s="113"/>
      <c r="F24" s="118">
        <f t="shared" si="1"/>
        <v>0</v>
      </c>
      <c r="H24" s="6"/>
    </row>
    <row r="25" spans="1:12" ht="30" customHeight="1" x14ac:dyDescent="0.25">
      <c r="A25" s="135" t="s">
        <v>170</v>
      </c>
      <c r="B25" s="110" t="s">
        <v>143</v>
      </c>
      <c r="C25" s="112" t="s">
        <v>24</v>
      </c>
      <c r="D25" s="112">
        <v>30</v>
      </c>
      <c r="E25" s="118"/>
      <c r="F25" s="118">
        <f t="shared" si="1"/>
        <v>0</v>
      </c>
      <c r="H25" s="6"/>
    </row>
    <row r="26" spans="1:12" ht="30" customHeight="1" x14ac:dyDescent="0.25">
      <c r="A26" s="135" t="s">
        <v>171</v>
      </c>
      <c r="B26" s="110" t="s">
        <v>48</v>
      </c>
      <c r="C26" s="112" t="s">
        <v>15</v>
      </c>
      <c r="D26" s="112">
        <v>1</v>
      </c>
      <c r="E26" s="118"/>
      <c r="F26" s="118">
        <f t="shared" si="1"/>
        <v>0</v>
      </c>
      <c r="H26" s="6"/>
    </row>
    <row r="27" spans="1:12" ht="30" customHeight="1" x14ac:dyDescent="0.25">
      <c r="A27" s="135" t="s">
        <v>172</v>
      </c>
      <c r="B27" s="110" t="s">
        <v>50</v>
      </c>
      <c r="C27" s="112" t="s">
        <v>15</v>
      </c>
      <c r="D27" s="112">
        <v>1</v>
      </c>
      <c r="E27" s="118"/>
      <c r="F27" s="118">
        <f t="shared" si="1"/>
        <v>0</v>
      </c>
      <c r="H27" s="6"/>
    </row>
    <row r="28" spans="1:12" ht="30" customHeight="1" x14ac:dyDescent="0.25">
      <c r="A28" s="135" t="s">
        <v>173</v>
      </c>
      <c r="B28" s="110" t="s">
        <v>52</v>
      </c>
      <c r="C28" s="112" t="s">
        <v>15</v>
      </c>
      <c r="D28" s="112">
        <v>1</v>
      </c>
      <c r="E28" s="118"/>
      <c r="F28" s="118">
        <f t="shared" si="1"/>
        <v>0</v>
      </c>
      <c r="H28" s="6"/>
    </row>
    <row r="29" spans="1:12" ht="30" customHeight="1" x14ac:dyDescent="0.25">
      <c r="A29" s="135" t="s">
        <v>174</v>
      </c>
      <c r="B29" s="110" t="s">
        <v>101</v>
      </c>
      <c r="C29" s="111" t="s">
        <v>22</v>
      </c>
      <c r="D29" s="112">
        <v>1</v>
      </c>
      <c r="E29" s="119"/>
      <c r="F29" s="118">
        <f t="shared" si="1"/>
        <v>0</v>
      </c>
      <c r="H29" s="6"/>
    </row>
    <row r="30" spans="1:12" ht="82.8" x14ac:dyDescent="0.25">
      <c r="A30" s="135" t="s">
        <v>175</v>
      </c>
      <c r="B30" s="110" t="s">
        <v>144</v>
      </c>
      <c r="C30" s="111" t="s">
        <v>24</v>
      </c>
      <c r="D30" s="112">
        <v>40</v>
      </c>
      <c r="E30" s="119"/>
      <c r="F30" s="118">
        <f t="shared" si="1"/>
        <v>0</v>
      </c>
      <c r="H30" s="6"/>
    </row>
    <row r="31" spans="1:12" ht="41.4" x14ac:dyDescent="0.25">
      <c r="A31" s="135" t="s">
        <v>176</v>
      </c>
      <c r="B31" s="110" t="s">
        <v>112</v>
      </c>
      <c r="C31" s="111" t="s">
        <v>15</v>
      </c>
      <c r="D31" s="111">
        <v>1</v>
      </c>
      <c r="E31" s="119"/>
      <c r="F31" s="119">
        <f t="shared" si="1"/>
        <v>0</v>
      </c>
      <c r="H31" s="6"/>
    </row>
    <row r="32" spans="1:12" ht="30" customHeight="1" x14ac:dyDescent="0.25">
      <c r="A32" s="131"/>
      <c r="B32" s="132" t="s">
        <v>177</v>
      </c>
      <c r="C32" s="131"/>
      <c r="D32" s="131"/>
      <c r="E32" s="133"/>
      <c r="F32" s="134">
        <f>SUM(F22:F31)</f>
        <v>0</v>
      </c>
    </row>
    <row r="33" spans="1:8" ht="82.8" x14ac:dyDescent="0.25">
      <c r="A33" s="143" t="s">
        <v>141</v>
      </c>
      <c r="B33" s="149" t="s">
        <v>148</v>
      </c>
      <c r="C33" s="150"/>
      <c r="D33" s="150"/>
      <c r="E33" s="151"/>
      <c r="F33" s="152"/>
    </row>
    <row r="34" spans="1:8" ht="30" customHeight="1" x14ac:dyDescent="0.25">
      <c r="A34" s="111" t="s">
        <v>178</v>
      </c>
      <c r="B34" s="120" t="s">
        <v>140</v>
      </c>
      <c r="C34" s="112" t="s">
        <v>15</v>
      </c>
      <c r="D34" s="113">
        <v>1</v>
      </c>
      <c r="E34" s="118"/>
      <c r="F34" s="118">
        <f>D34*E34</f>
        <v>0</v>
      </c>
    </row>
    <row r="35" spans="1:8" ht="30" customHeight="1" x14ac:dyDescent="0.25">
      <c r="A35" s="111" t="s">
        <v>179</v>
      </c>
      <c r="B35" s="121" t="s">
        <v>181</v>
      </c>
      <c r="C35" s="112" t="s">
        <v>15</v>
      </c>
      <c r="D35" s="113">
        <v>1</v>
      </c>
      <c r="E35" s="118"/>
      <c r="F35" s="118">
        <f>D35*E35</f>
        <v>0</v>
      </c>
    </row>
    <row r="36" spans="1:8" ht="30" customHeight="1" x14ac:dyDescent="0.25">
      <c r="A36" s="111" t="s">
        <v>180</v>
      </c>
      <c r="B36" s="121" t="s">
        <v>145</v>
      </c>
      <c r="C36" s="112" t="s">
        <v>15</v>
      </c>
      <c r="D36" s="113">
        <v>1</v>
      </c>
      <c r="E36" s="118"/>
      <c r="F36" s="118">
        <f>D36*E36</f>
        <v>0</v>
      </c>
    </row>
    <row r="37" spans="1:8" ht="30" customHeight="1" x14ac:dyDescent="0.25">
      <c r="A37" s="131"/>
      <c r="B37" s="132" t="s">
        <v>182</v>
      </c>
      <c r="C37" s="131"/>
      <c r="D37" s="131"/>
      <c r="E37" s="133"/>
      <c r="F37" s="134">
        <f>SUM(F34:F36)</f>
        <v>0</v>
      </c>
    </row>
    <row r="38" spans="1:8" ht="30" customHeight="1" x14ac:dyDescent="0.25">
      <c r="A38" s="143" t="s">
        <v>57</v>
      </c>
      <c r="B38" s="148" t="s">
        <v>62</v>
      </c>
      <c r="C38" s="150"/>
      <c r="D38" s="150"/>
      <c r="E38" s="152"/>
      <c r="F38" s="152"/>
    </row>
    <row r="39" spans="1:8" ht="69" x14ac:dyDescent="0.25">
      <c r="A39" s="111" t="s">
        <v>183</v>
      </c>
      <c r="B39" s="110" t="s">
        <v>187</v>
      </c>
      <c r="C39" s="111" t="s">
        <v>24</v>
      </c>
      <c r="D39" s="112">
        <v>300</v>
      </c>
      <c r="E39" s="114"/>
      <c r="F39" s="119">
        <f t="shared" ref="F39:F42" si="2">D39*E39</f>
        <v>0</v>
      </c>
    </row>
    <row r="40" spans="1:8" ht="69" x14ac:dyDescent="0.25">
      <c r="A40" s="111" t="s">
        <v>184</v>
      </c>
      <c r="B40" s="122" t="s">
        <v>188</v>
      </c>
      <c r="C40" s="111" t="s">
        <v>24</v>
      </c>
      <c r="D40" s="112">
        <v>50</v>
      </c>
      <c r="E40" s="114"/>
      <c r="F40" s="119">
        <f t="shared" si="2"/>
        <v>0</v>
      </c>
    </row>
    <row r="41" spans="1:8" ht="69" x14ac:dyDescent="0.25">
      <c r="A41" s="111" t="s">
        <v>185</v>
      </c>
      <c r="B41" s="122" t="s">
        <v>189</v>
      </c>
      <c r="C41" s="111" t="s">
        <v>24</v>
      </c>
      <c r="D41" s="111">
        <v>15</v>
      </c>
      <c r="E41" s="119"/>
      <c r="F41" s="119">
        <f t="shared" si="2"/>
        <v>0</v>
      </c>
    </row>
    <row r="42" spans="1:8" ht="41.4" x14ac:dyDescent="0.25">
      <c r="A42" s="111" t="s">
        <v>186</v>
      </c>
      <c r="B42" s="110" t="s">
        <v>147</v>
      </c>
      <c r="C42" s="111" t="s">
        <v>15</v>
      </c>
      <c r="D42" s="111">
        <v>2</v>
      </c>
      <c r="E42" s="119"/>
      <c r="F42" s="119">
        <f t="shared" si="2"/>
        <v>0</v>
      </c>
    </row>
    <row r="43" spans="1:8" ht="30" customHeight="1" x14ac:dyDescent="0.25">
      <c r="A43" s="131"/>
      <c r="B43" s="132" t="s">
        <v>190</v>
      </c>
      <c r="C43" s="131"/>
      <c r="D43" s="131"/>
      <c r="E43" s="133"/>
      <c r="F43" s="134">
        <f>SUM(F39:F42)</f>
        <v>0</v>
      </c>
    </row>
    <row r="44" spans="1:8" ht="30" customHeight="1" x14ac:dyDescent="0.25">
      <c r="A44" s="137"/>
      <c r="B44" s="138" t="s">
        <v>107</v>
      </c>
      <c r="C44" s="137"/>
      <c r="D44" s="137"/>
      <c r="E44" s="139"/>
      <c r="F44" s="140">
        <f>F43+F37+F32+F20</f>
        <v>0</v>
      </c>
      <c r="G44" s="109"/>
    </row>
    <row r="45" spans="1:8" ht="16.2" x14ac:dyDescent="0.3">
      <c r="H45" s="43"/>
    </row>
    <row r="49" spans="6:6" x14ac:dyDescent="0.25">
      <c r="F49" s="4"/>
    </row>
  </sheetData>
  <mergeCells count="2">
    <mergeCell ref="A1:F1"/>
    <mergeCell ref="A3:F3"/>
  </mergeCells>
  <phoneticPr fontId="21" type="noConversion"/>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44262-973A-42A2-A4B0-5248A9A51E02}">
  <dimension ref="A1:L45"/>
  <sheetViews>
    <sheetView tabSelected="1" topLeftCell="A36" zoomScaleNormal="100" workbookViewId="0">
      <selection activeCell="H41" sqref="H41"/>
    </sheetView>
  </sheetViews>
  <sheetFormatPr baseColWidth="10" defaultColWidth="11.5546875" defaultRowHeight="13.8" x14ac:dyDescent="0.25"/>
  <cols>
    <col min="1" max="1" width="7.5546875" style="124" customWidth="1"/>
    <col min="2" max="2" width="74" style="124" customWidth="1"/>
    <col min="3" max="3" width="7" style="125" bestFit="1" customWidth="1"/>
    <col min="4" max="4" width="11" style="123" bestFit="1" customWidth="1"/>
    <col min="5" max="5" width="16.33203125" style="126" customWidth="1"/>
    <col min="6" max="6" width="13.109375" style="126" bestFit="1" customWidth="1"/>
    <col min="7" max="7" width="14.44140625" style="4" customWidth="1"/>
    <col min="8" max="8" width="47" style="4" customWidth="1"/>
    <col min="9" max="16384" width="11.5546875" style="4"/>
  </cols>
  <sheetData>
    <row r="1" spans="1:12" s="1" customFormat="1" ht="30" customHeight="1" x14ac:dyDescent="0.3">
      <c r="A1" s="153" t="s">
        <v>0</v>
      </c>
      <c r="B1" s="153"/>
      <c r="C1" s="153"/>
      <c r="D1" s="153"/>
      <c r="E1" s="153"/>
      <c r="F1" s="153"/>
    </row>
    <row r="2" spans="1:12" ht="30" customHeight="1" x14ac:dyDescent="0.25">
      <c r="A2" s="127" t="s">
        <v>1</v>
      </c>
      <c r="B2" s="127" t="s">
        <v>2</v>
      </c>
      <c r="C2" s="127" t="s">
        <v>3</v>
      </c>
      <c r="D2" s="128" t="s">
        <v>4</v>
      </c>
      <c r="E2" s="129" t="s">
        <v>5</v>
      </c>
      <c r="F2" s="129" t="s">
        <v>6</v>
      </c>
    </row>
    <row r="3" spans="1:12" ht="30" customHeight="1" x14ac:dyDescent="0.25">
      <c r="A3" s="154" t="s">
        <v>151</v>
      </c>
      <c r="B3" s="155"/>
      <c r="C3" s="155"/>
      <c r="D3" s="155"/>
      <c r="E3" s="155"/>
      <c r="F3" s="156"/>
    </row>
    <row r="4" spans="1:12" ht="30" customHeight="1" x14ac:dyDescent="0.25">
      <c r="A4" s="143" t="s">
        <v>7</v>
      </c>
      <c r="B4" s="144" t="s">
        <v>149</v>
      </c>
      <c r="C4" s="143"/>
      <c r="D4" s="145"/>
      <c r="E4" s="146"/>
      <c r="F4" s="147"/>
    </row>
    <row r="5" spans="1:12" ht="30" customHeight="1" x14ac:dyDescent="0.25">
      <c r="A5" s="111" t="s">
        <v>152</v>
      </c>
      <c r="B5" s="110" t="s">
        <v>10</v>
      </c>
      <c r="C5" s="111" t="s">
        <v>11</v>
      </c>
      <c r="D5" s="112">
        <v>1</v>
      </c>
      <c r="E5" s="113"/>
      <c r="F5" s="130">
        <f>D5*E5</f>
        <v>0</v>
      </c>
    </row>
    <row r="6" spans="1:12" ht="30" customHeight="1" x14ac:dyDescent="0.25">
      <c r="A6" s="111" t="s">
        <v>153</v>
      </c>
      <c r="B6" s="110" t="s">
        <v>150</v>
      </c>
      <c r="C6" s="111" t="s">
        <v>11</v>
      </c>
      <c r="D6" s="112">
        <v>1</v>
      </c>
      <c r="E6" s="113"/>
      <c r="F6" s="130">
        <f>D6*E6</f>
        <v>0</v>
      </c>
    </row>
    <row r="7" spans="1:12" ht="30" customHeight="1" x14ac:dyDescent="0.25">
      <c r="A7" s="131"/>
      <c r="B7" s="132" t="s">
        <v>166</v>
      </c>
      <c r="C7" s="131"/>
      <c r="D7" s="131"/>
      <c r="E7" s="133"/>
      <c r="F7" s="134">
        <f>SUM(F5:F6)</f>
        <v>0</v>
      </c>
    </row>
    <row r="8" spans="1:12" ht="30" customHeight="1" x14ac:dyDescent="0.25">
      <c r="A8" s="143" t="s">
        <v>17</v>
      </c>
      <c r="B8" s="148" t="s">
        <v>98</v>
      </c>
      <c r="C8" s="143"/>
      <c r="D8" s="143"/>
      <c r="E8" s="146"/>
      <c r="F8" s="146"/>
    </row>
    <row r="9" spans="1:12" ht="27.6" x14ac:dyDescent="0.25">
      <c r="A9" s="111" t="s">
        <v>154</v>
      </c>
      <c r="B9" s="110" t="s">
        <v>19</v>
      </c>
      <c r="C9" s="111" t="s">
        <v>15</v>
      </c>
      <c r="D9" s="112">
        <v>1</v>
      </c>
      <c r="E9" s="113"/>
      <c r="F9" s="118">
        <f>D9*E9</f>
        <v>0</v>
      </c>
      <c r="H9" s="6"/>
    </row>
    <row r="10" spans="1:12" ht="55.2" x14ac:dyDescent="0.25">
      <c r="A10" s="111" t="s">
        <v>155</v>
      </c>
      <c r="B10" s="110" t="s">
        <v>21</v>
      </c>
      <c r="C10" s="111" t="s">
        <v>22</v>
      </c>
      <c r="D10" s="112">
        <v>1</v>
      </c>
      <c r="E10" s="113"/>
      <c r="F10" s="118">
        <f>D10*E10</f>
        <v>0</v>
      </c>
      <c r="H10" s="6"/>
    </row>
    <row r="11" spans="1:12" ht="55.2" x14ac:dyDescent="0.25">
      <c r="A11" s="111" t="s">
        <v>156</v>
      </c>
      <c r="B11" s="110" t="s">
        <v>146</v>
      </c>
      <c r="C11" s="111" t="s">
        <v>15</v>
      </c>
      <c r="D11" s="112">
        <v>1</v>
      </c>
      <c r="E11" s="113"/>
      <c r="F11" s="118">
        <f>D11*E11</f>
        <v>0</v>
      </c>
      <c r="H11" s="6"/>
    </row>
    <row r="12" spans="1:12" ht="30" customHeight="1" x14ac:dyDescent="0.25">
      <c r="A12" s="111" t="s">
        <v>157</v>
      </c>
      <c r="B12" s="110" t="s">
        <v>120</v>
      </c>
      <c r="C12" s="112" t="s">
        <v>24</v>
      </c>
      <c r="D12" s="112">
        <v>60</v>
      </c>
      <c r="E12" s="114"/>
      <c r="F12" s="118">
        <f t="shared" ref="F12:F19" si="0">D12*E12</f>
        <v>0</v>
      </c>
      <c r="H12" s="6"/>
    </row>
    <row r="13" spans="1:12" ht="41.4" x14ac:dyDescent="0.25">
      <c r="A13" s="111" t="s">
        <v>158</v>
      </c>
      <c r="B13" s="110" t="s">
        <v>28</v>
      </c>
      <c r="C13" s="111" t="s">
        <v>24</v>
      </c>
      <c r="D13" s="112">
        <v>60</v>
      </c>
      <c r="E13" s="114"/>
      <c r="F13" s="118">
        <f t="shared" si="0"/>
        <v>0</v>
      </c>
      <c r="H13" s="12"/>
      <c r="I13" s="107"/>
      <c r="J13" s="107"/>
      <c r="K13" s="13"/>
      <c r="L13" s="13"/>
    </row>
    <row r="14" spans="1:12" ht="41.4" x14ac:dyDescent="0.25">
      <c r="A14" s="111" t="s">
        <v>159</v>
      </c>
      <c r="B14" s="110" t="s">
        <v>30</v>
      </c>
      <c r="C14" s="111" t="s">
        <v>24</v>
      </c>
      <c r="D14" s="112">
        <v>60</v>
      </c>
      <c r="E14" s="114"/>
      <c r="F14" s="118">
        <f t="shared" si="0"/>
        <v>0</v>
      </c>
      <c r="H14" s="12"/>
      <c r="I14" s="107"/>
      <c r="J14" s="107"/>
      <c r="K14" s="13"/>
      <c r="L14" s="13"/>
    </row>
    <row r="15" spans="1:12" ht="41.4" x14ac:dyDescent="0.25">
      <c r="A15" s="111" t="s">
        <v>160</v>
      </c>
      <c r="B15" s="110" t="s">
        <v>32</v>
      </c>
      <c r="C15" s="111" t="s">
        <v>24</v>
      </c>
      <c r="D15" s="112">
        <v>60</v>
      </c>
      <c r="E15" s="114"/>
      <c r="F15" s="118">
        <f t="shared" si="0"/>
        <v>0</v>
      </c>
      <c r="H15" s="12"/>
      <c r="I15" s="107"/>
      <c r="J15" s="107"/>
      <c r="K15" s="13"/>
      <c r="L15" s="13"/>
    </row>
    <row r="16" spans="1:12" ht="41.4" x14ac:dyDescent="0.25">
      <c r="A16" s="111" t="s">
        <v>161</v>
      </c>
      <c r="B16" s="110" t="s">
        <v>34</v>
      </c>
      <c r="C16" s="111" t="s">
        <v>24</v>
      </c>
      <c r="D16" s="112">
        <v>60</v>
      </c>
      <c r="E16" s="114"/>
      <c r="F16" s="118">
        <f t="shared" si="0"/>
        <v>0</v>
      </c>
      <c r="H16" s="12"/>
      <c r="I16" s="107"/>
      <c r="J16" s="107"/>
      <c r="K16" s="13"/>
      <c r="L16" s="13"/>
    </row>
    <row r="17" spans="1:12" ht="30" customHeight="1" x14ac:dyDescent="0.25">
      <c r="A17" s="111" t="s">
        <v>162</v>
      </c>
      <c r="B17" s="110" t="s">
        <v>36</v>
      </c>
      <c r="C17" s="111" t="s">
        <v>15</v>
      </c>
      <c r="D17" s="111">
        <v>1</v>
      </c>
      <c r="E17" s="114"/>
      <c r="F17" s="118">
        <f t="shared" si="0"/>
        <v>0</v>
      </c>
      <c r="H17" s="12"/>
      <c r="I17" s="107"/>
      <c r="J17" s="107"/>
      <c r="K17" s="13"/>
      <c r="L17" s="13"/>
    </row>
    <row r="18" spans="1:12" ht="41.4" x14ac:dyDescent="0.25">
      <c r="A18" s="111" t="s">
        <v>163</v>
      </c>
      <c r="B18" s="110" t="s">
        <v>37</v>
      </c>
      <c r="C18" s="111" t="s">
        <v>15</v>
      </c>
      <c r="D18" s="111">
        <v>1</v>
      </c>
      <c r="E18" s="114"/>
      <c r="F18" s="118">
        <f t="shared" si="0"/>
        <v>0</v>
      </c>
      <c r="H18" s="6"/>
    </row>
    <row r="19" spans="1:12" ht="30" customHeight="1" x14ac:dyDescent="0.25">
      <c r="A19" s="111" t="s">
        <v>164</v>
      </c>
      <c r="B19" s="110" t="s">
        <v>38</v>
      </c>
      <c r="C19" s="111" t="s">
        <v>22</v>
      </c>
      <c r="D19" s="111">
        <v>1</v>
      </c>
      <c r="E19" s="114"/>
      <c r="F19" s="118">
        <f t="shared" si="0"/>
        <v>0</v>
      </c>
      <c r="H19" s="6"/>
    </row>
    <row r="20" spans="1:12" ht="30" customHeight="1" x14ac:dyDescent="0.25">
      <c r="A20" s="131"/>
      <c r="B20" s="132" t="s">
        <v>165</v>
      </c>
      <c r="C20" s="131"/>
      <c r="D20" s="131"/>
      <c r="E20" s="133"/>
      <c r="F20" s="134">
        <f>SUM(F9:F19)</f>
        <v>0</v>
      </c>
      <c r="H20" s="6"/>
    </row>
    <row r="21" spans="1:12" ht="30" customHeight="1" x14ac:dyDescent="0.25">
      <c r="A21" s="143" t="s">
        <v>39</v>
      </c>
      <c r="B21" s="148" t="s">
        <v>100</v>
      </c>
      <c r="C21" s="141"/>
      <c r="D21" s="141"/>
      <c r="E21" s="142"/>
      <c r="F21" s="147"/>
      <c r="H21" s="6"/>
    </row>
    <row r="22" spans="1:12" ht="55.2" x14ac:dyDescent="0.25">
      <c r="A22" s="135" t="s">
        <v>167</v>
      </c>
      <c r="B22" s="115" t="s">
        <v>142</v>
      </c>
      <c r="C22" s="116" t="s">
        <v>15</v>
      </c>
      <c r="D22" s="116">
        <v>10</v>
      </c>
      <c r="E22" s="117"/>
      <c r="F22" s="136">
        <f t="shared" ref="F22:F31" si="1">D22*E22</f>
        <v>0</v>
      </c>
      <c r="H22" s="6"/>
    </row>
    <row r="23" spans="1:12" ht="41.4" x14ac:dyDescent="0.25">
      <c r="A23" s="135" t="s">
        <v>168</v>
      </c>
      <c r="B23" s="115" t="s">
        <v>42</v>
      </c>
      <c r="C23" s="116" t="s">
        <v>15</v>
      </c>
      <c r="D23" s="116">
        <v>1</v>
      </c>
      <c r="E23" s="117"/>
      <c r="F23" s="136">
        <f t="shared" si="1"/>
        <v>0</v>
      </c>
      <c r="H23" s="6"/>
    </row>
    <row r="24" spans="1:12" ht="30" customHeight="1" x14ac:dyDescent="0.25">
      <c r="A24" s="135" t="s">
        <v>169</v>
      </c>
      <c r="B24" s="110" t="s">
        <v>135</v>
      </c>
      <c r="C24" s="112" t="s">
        <v>15</v>
      </c>
      <c r="D24" s="112">
        <v>1</v>
      </c>
      <c r="E24" s="113"/>
      <c r="F24" s="118">
        <f t="shared" si="1"/>
        <v>0</v>
      </c>
      <c r="H24" s="6"/>
    </row>
    <row r="25" spans="1:12" ht="30" customHeight="1" x14ac:dyDescent="0.25">
      <c r="A25" s="135" t="s">
        <v>170</v>
      </c>
      <c r="B25" s="110" t="s">
        <v>143</v>
      </c>
      <c r="C25" s="112" t="s">
        <v>24</v>
      </c>
      <c r="D25" s="112">
        <v>30</v>
      </c>
      <c r="E25" s="118"/>
      <c r="F25" s="118">
        <f t="shared" si="1"/>
        <v>0</v>
      </c>
      <c r="H25" s="6"/>
    </row>
    <row r="26" spans="1:12" ht="30" customHeight="1" x14ac:dyDescent="0.25">
      <c r="A26" s="135" t="s">
        <v>171</v>
      </c>
      <c r="B26" s="110" t="s">
        <v>48</v>
      </c>
      <c r="C26" s="112" t="s">
        <v>15</v>
      </c>
      <c r="D26" s="112">
        <v>1</v>
      </c>
      <c r="E26" s="118"/>
      <c r="F26" s="118">
        <f t="shared" si="1"/>
        <v>0</v>
      </c>
      <c r="H26" s="6"/>
    </row>
    <row r="27" spans="1:12" ht="30" customHeight="1" x14ac:dyDescent="0.25">
      <c r="A27" s="135" t="s">
        <v>172</v>
      </c>
      <c r="B27" s="110" t="s">
        <v>50</v>
      </c>
      <c r="C27" s="112" t="s">
        <v>15</v>
      </c>
      <c r="D27" s="112">
        <v>1</v>
      </c>
      <c r="E27" s="118"/>
      <c r="F27" s="118">
        <f t="shared" si="1"/>
        <v>0</v>
      </c>
      <c r="H27" s="6"/>
    </row>
    <row r="28" spans="1:12" ht="30" customHeight="1" x14ac:dyDescent="0.25">
      <c r="A28" s="135" t="s">
        <v>173</v>
      </c>
      <c r="B28" s="110" t="s">
        <v>52</v>
      </c>
      <c r="C28" s="112" t="s">
        <v>15</v>
      </c>
      <c r="D28" s="112">
        <v>1</v>
      </c>
      <c r="E28" s="118"/>
      <c r="F28" s="118">
        <f t="shared" si="1"/>
        <v>0</v>
      </c>
      <c r="H28" s="6"/>
    </row>
    <row r="29" spans="1:12" ht="30" customHeight="1" x14ac:dyDescent="0.25">
      <c r="A29" s="135" t="s">
        <v>174</v>
      </c>
      <c r="B29" s="110" t="s">
        <v>101</v>
      </c>
      <c r="C29" s="111" t="s">
        <v>22</v>
      </c>
      <c r="D29" s="112">
        <v>1</v>
      </c>
      <c r="E29" s="119"/>
      <c r="F29" s="118">
        <f t="shared" si="1"/>
        <v>0</v>
      </c>
      <c r="H29" s="6"/>
    </row>
    <row r="30" spans="1:12" ht="82.8" x14ac:dyDescent="0.25">
      <c r="A30" s="135" t="s">
        <v>175</v>
      </c>
      <c r="B30" s="110" t="s">
        <v>144</v>
      </c>
      <c r="C30" s="111" t="s">
        <v>24</v>
      </c>
      <c r="D30" s="112">
        <v>40</v>
      </c>
      <c r="E30" s="119"/>
      <c r="F30" s="118">
        <f t="shared" si="1"/>
        <v>0</v>
      </c>
      <c r="H30" s="6"/>
    </row>
    <row r="31" spans="1:12" ht="41.4" x14ac:dyDescent="0.25">
      <c r="A31" s="135" t="s">
        <v>176</v>
      </c>
      <c r="B31" s="110" t="s">
        <v>112</v>
      </c>
      <c r="C31" s="111" t="s">
        <v>15</v>
      </c>
      <c r="D31" s="111">
        <v>1</v>
      </c>
      <c r="E31" s="119"/>
      <c r="F31" s="119">
        <f t="shared" si="1"/>
        <v>0</v>
      </c>
      <c r="H31" s="6"/>
    </row>
    <row r="32" spans="1:12" ht="30" customHeight="1" x14ac:dyDescent="0.25">
      <c r="A32" s="131"/>
      <c r="B32" s="132" t="s">
        <v>177</v>
      </c>
      <c r="C32" s="131"/>
      <c r="D32" s="131"/>
      <c r="E32" s="133"/>
      <c r="F32" s="134">
        <f>SUM(F22:F31)</f>
        <v>0</v>
      </c>
    </row>
    <row r="33" spans="1:8" ht="82.8" x14ac:dyDescent="0.25">
      <c r="A33" s="143" t="s">
        <v>141</v>
      </c>
      <c r="B33" s="149" t="s">
        <v>148</v>
      </c>
      <c r="C33" s="150"/>
      <c r="D33" s="150"/>
      <c r="E33" s="151"/>
      <c r="F33" s="152"/>
    </row>
    <row r="34" spans="1:8" ht="30" customHeight="1" x14ac:dyDescent="0.25">
      <c r="A34" s="111" t="s">
        <v>178</v>
      </c>
      <c r="B34" s="120" t="s">
        <v>140</v>
      </c>
      <c r="C34" s="112" t="s">
        <v>15</v>
      </c>
      <c r="D34" s="113">
        <v>1</v>
      </c>
      <c r="E34" s="118"/>
      <c r="F34" s="118">
        <f>D34*E34</f>
        <v>0</v>
      </c>
    </row>
    <row r="35" spans="1:8" ht="30" customHeight="1" x14ac:dyDescent="0.25">
      <c r="A35" s="111" t="s">
        <v>179</v>
      </c>
      <c r="B35" s="121" t="s">
        <v>181</v>
      </c>
      <c r="C35" s="112" t="s">
        <v>15</v>
      </c>
      <c r="D35" s="113">
        <v>1</v>
      </c>
      <c r="E35" s="118"/>
      <c r="F35" s="118">
        <f>D35*E35</f>
        <v>0</v>
      </c>
    </row>
    <row r="36" spans="1:8" ht="30" customHeight="1" x14ac:dyDescent="0.25">
      <c r="A36" s="111" t="s">
        <v>180</v>
      </c>
      <c r="B36" s="121" t="s">
        <v>145</v>
      </c>
      <c r="C36" s="112" t="s">
        <v>15</v>
      </c>
      <c r="D36" s="113">
        <v>1</v>
      </c>
      <c r="E36" s="118"/>
      <c r="F36" s="118">
        <f>D36*E36</f>
        <v>0</v>
      </c>
    </row>
    <row r="37" spans="1:8" ht="30" customHeight="1" x14ac:dyDescent="0.25">
      <c r="A37" s="131"/>
      <c r="B37" s="132" t="s">
        <v>182</v>
      </c>
      <c r="C37" s="131"/>
      <c r="D37" s="131"/>
      <c r="E37" s="133"/>
      <c r="F37" s="134">
        <f>SUM(F34:F36)</f>
        <v>0</v>
      </c>
    </row>
    <row r="38" spans="1:8" ht="30" customHeight="1" x14ac:dyDescent="0.25">
      <c r="A38" s="143" t="s">
        <v>57</v>
      </c>
      <c r="B38" s="148" t="s">
        <v>62</v>
      </c>
      <c r="C38" s="150"/>
      <c r="D38" s="150"/>
      <c r="E38" s="152"/>
      <c r="F38" s="152"/>
    </row>
    <row r="39" spans="1:8" ht="69" x14ac:dyDescent="0.25">
      <c r="A39" s="111" t="s">
        <v>183</v>
      </c>
      <c r="B39" s="110" t="s">
        <v>187</v>
      </c>
      <c r="C39" s="111" t="s">
        <v>24</v>
      </c>
      <c r="D39" s="112">
        <v>300</v>
      </c>
      <c r="E39" s="114"/>
      <c r="F39" s="119">
        <f t="shared" ref="F39:F42" si="2">D39*E39</f>
        <v>0</v>
      </c>
    </row>
    <row r="40" spans="1:8" ht="69" x14ac:dyDescent="0.25">
      <c r="A40" s="111" t="s">
        <v>184</v>
      </c>
      <c r="B40" s="122" t="s">
        <v>188</v>
      </c>
      <c r="C40" s="111" t="s">
        <v>24</v>
      </c>
      <c r="D40" s="112">
        <v>50</v>
      </c>
      <c r="E40" s="114"/>
      <c r="F40" s="119">
        <f t="shared" si="2"/>
        <v>0</v>
      </c>
    </row>
    <row r="41" spans="1:8" ht="69" x14ac:dyDescent="0.25">
      <c r="A41" s="111" t="s">
        <v>185</v>
      </c>
      <c r="B41" s="122" t="s">
        <v>189</v>
      </c>
      <c r="C41" s="111" t="s">
        <v>24</v>
      </c>
      <c r="D41" s="111">
        <v>15</v>
      </c>
      <c r="E41" s="119"/>
      <c r="F41" s="119">
        <f t="shared" si="2"/>
        <v>0</v>
      </c>
    </row>
    <row r="42" spans="1:8" ht="41.4" x14ac:dyDescent="0.25">
      <c r="A42" s="111" t="s">
        <v>186</v>
      </c>
      <c r="B42" s="110" t="s">
        <v>147</v>
      </c>
      <c r="C42" s="111" t="s">
        <v>15</v>
      </c>
      <c r="D42" s="111">
        <v>2</v>
      </c>
      <c r="E42" s="119"/>
      <c r="F42" s="119">
        <f t="shared" si="2"/>
        <v>0</v>
      </c>
    </row>
    <row r="43" spans="1:8" ht="30" customHeight="1" x14ac:dyDescent="0.25">
      <c r="A43" s="131"/>
      <c r="B43" s="132" t="s">
        <v>190</v>
      </c>
      <c r="C43" s="131"/>
      <c r="D43" s="131"/>
      <c r="E43" s="133"/>
      <c r="F43" s="134">
        <f>SUM(F39:F42)</f>
        <v>0</v>
      </c>
    </row>
    <row r="44" spans="1:8" ht="30" customHeight="1" x14ac:dyDescent="0.25">
      <c r="A44" s="137"/>
      <c r="B44" s="138" t="s">
        <v>107</v>
      </c>
      <c r="C44" s="137"/>
      <c r="D44" s="137"/>
      <c r="E44" s="139"/>
      <c r="F44" s="140">
        <f>F43+F37+F32+F20</f>
        <v>0</v>
      </c>
      <c r="G44" s="109"/>
    </row>
    <row r="45" spans="1:8" ht="16.2" x14ac:dyDescent="0.3">
      <c r="H45" s="43"/>
    </row>
  </sheetData>
  <mergeCells count="2">
    <mergeCell ref="A1:F1"/>
    <mergeCell ref="A3:F3"/>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73"/>
  <sheetViews>
    <sheetView zoomScale="130" zoomScaleNormal="130" workbookViewId="0">
      <selection activeCell="I10" sqref="I10"/>
    </sheetView>
  </sheetViews>
  <sheetFormatPr baseColWidth="10" defaultColWidth="11.5546875" defaultRowHeight="13.8" x14ac:dyDescent="0.25"/>
  <cols>
    <col min="1" max="1" width="7.5546875" style="4" customWidth="1"/>
    <col min="2" max="2" width="54.109375" style="4" customWidth="1"/>
    <col min="3" max="3" width="5.33203125" style="41" customWidth="1"/>
    <col min="4" max="4" width="8.44140625" style="41" customWidth="1"/>
    <col min="5" max="5" width="13.33203125" style="42" customWidth="1"/>
    <col min="6" max="6" width="12.6640625" style="42" customWidth="1"/>
    <col min="7" max="7" width="14.44140625" style="4" customWidth="1"/>
    <col min="8" max="8" width="47" style="4" customWidth="1"/>
    <col min="9" max="16384" width="11.5546875" style="4"/>
  </cols>
  <sheetData>
    <row r="1" spans="1:13" s="1" customFormat="1" ht="45.6" customHeight="1" x14ac:dyDescent="0.3">
      <c r="A1" s="157" t="s">
        <v>127</v>
      </c>
      <c r="B1" s="158"/>
      <c r="C1" s="158"/>
      <c r="D1" s="158"/>
      <c r="E1" s="158"/>
      <c r="F1" s="158"/>
      <c r="H1" s="159"/>
      <c r="I1" s="159"/>
      <c r="J1" s="159"/>
      <c r="K1" s="2"/>
      <c r="L1" s="2"/>
      <c r="M1" s="2"/>
    </row>
    <row r="2" spans="1:13" s="1" customFormat="1" ht="19.95" customHeight="1" x14ac:dyDescent="0.3">
      <c r="A2" s="160" t="s">
        <v>136</v>
      </c>
      <c r="B2" s="161"/>
      <c r="C2" s="161"/>
      <c r="D2" s="161"/>
      <c r="E2" s="161"/>
      <c r="F2" s="161"/>
    </row>
    <row r="3" spans="1:13" s="1" customFormat="1" ht="21.6" customHeight="1" x14ac:dyDescent="0.3">
      <c r="A3" s="162" t="s">
        <v>0</v>
      </c>
      <c r="B3" s="162"/>
      <c r="C3" s="162"/>
      <c r="D3" s="162"/>
      <c r="E3" s="162"/>
      <c r="F3" s="162"/>
    </row>
    <row r="4" spans="1:13" s="1" customFormat="1" ht="8.4" customHeight="1" thickBot="1" x14ac:dyDescent="0.35">
      <c r="A4" s="102"/>
      <c r="B4" s="102"/>
      <c r="C4" s="102"/>
      <c r="D4" s="102"/>
      <c r="E4" s="3"/>
      <c r="F4" s="3"/>
    </row>
    <row r="5" spans="1:13" ht="30.6" customHeight="1" thickTop="1" x14ac:dyDescent="0.25">
      <c r="A5" s="49" t="s">
        <v>1</v>
      </c>
      <c r="B5" s="50" t="s">
        <v>2</v>
      </c>
      <c r="C5" s="50" t="s">
        <v>3</v>
      </c>
      <c r="D5" s="51" t="s">
        <v>4</v>
      </c>
      <c r="E5" s="52" t="s">
        <v>5</v>
      </c>
      <c r="F5" s="53" t="s">
        <v>6</v>
      </c>
    </row>
    <row r="6" spans="1:13" ht="16.2" customHeight="1" x14ac:dyDescent="0.25">
      <c r="A6" s="54" t="s">
        <v>7</v>
      </c>
      <c r="B6" s="55" t="s">
        <v>8</v>
      </c>
      <c r="C6" s="56"/>
      <c r="D6" s="57"/>
      <c r="E6" s="58"/>
      <c r="F6" s="10"/>
    </row>
    <row r="7" spans="1:13" ht="21" customHeight="1" x14ac:dyDescent="0.25">
      <c r="A7" s="22" t="s">
        <v>9</v>
      </c>
      <c r="B7" s="7" t="s">
        <v>10</v>
      </c>
      <c r="C7" s="11" t="s">
        <v>11</v>
      </c>
      <c r="D7" s="8">
        <v>1</v>
      </c>
      <c r="E7" s="9">
        <v>1000000</v>
      </c>
      <c r="F7" s="59">
        <f>D7*E7</f>
        <v>1000000</v>
      </c>
    </row>
    <row r="8" spans="1:13" ht="28.95" customHeight="1" x14ac:dyDescent="0.25">
      <c r="A8" s="22" t="s">
        <v>12</v>
      </c>
      <c r="B8" s="7" t="s">
        <v>119</v>
      </c>
      <c r="C8" s="11" t="s">
        <v>11</v>
      </c>
      <c r="D8" s="8">
        <v>1</v>
      </c>
      <c r="E8" s="9">
        <v>1000000</v>
      </c>
      <c r="F8" s="59">
        <f>D8*E8</f>
        <v>1000000</v>
      </c>
    </row>
    <row r="9" spans="1:13" ht="56.4" customHeight="1" x14ac:dyDescent="0.25">
      <c r="A9" s="22" t="s">
        <v>13</v>
      </c>
      <c r="B9" s="7" t="s">
        <v>14</v>
      </c>
      <c r="C9" s="11" t="s">
        <v>15</v>
      </c>
      <c r="D9" s="8">
        <v>1</v>
      </c>
      <c r="E9" s="9">
        <v>250000</v>
      </c>
      <c r="F9" s="59">
        <f>D9*E9</f>
        <v>250000</v>
      </c>
      <c r="G9" s="5"/>
    </row>
    <row r="10" spans="1:13" ht="18" customHeight="1" thickBot="1" x14ac:dyDescent="0.3">
      <c r="A10" s="60"/>
      <c r="B10" s="163" t="s">
        <v>16</v>
      </c>
      <c r="C10" s="163"/>
      <c r="D10" s="163"/>
      <c r="E10" s="163"/>
      <c r="F10" s="61">
        <f>SUM(F7:F9)</f>
        <v>2250000</v>
      </c>
    </row>
    <row r="11" spans="1:13" ht="22.95" customHeight="1" x14ac:dyDescent="0.25">
      <c r="A11" s="62" t="s">
        <v>17</v>
      </c>
      <c r="B11" s="63" t="s">
        <v>98</v>
      </c>
      <c r="C11" s="64"/>
      <c r="D11" s="64"/>
      <c r="E11" s="65"/>
      <c r="F11" s="66"/>
    </row>
    <row r="12" spans="1:13" ht="28.95" customHeight="1" x14ac:dyDescent="0.25">
      <c r="A12" s="22" t="s">
        <v>18</v>
      </c>
      <c r="B12" s="7" t="s">
        <v>19</v>
      </c>
      <c r="C12" s="11" t="s">
        <v>15</v>
      </c>
      <c r="D12" s="8">
        <v>1</v>
      </c>
      <c r="E12" s="9">
        <v>300000</v>
      </c>
      <c r="F12" s="10">
        <f>D12*E12</f>
        <v>300000</v>
      </c>
      <c r="H12" s="6"/>
    </row>
    <row r="13" spans="1:13" ht="70.2" customHeight="1" x14ac:dyDescent="0.25">
      <c r="A13" s="22" t="s">
        <v>20</v>
      </c>
      <c r="B13" s="7" t="s">
        <v>21</v>
      </c>
      <c r="C13" s="11" t="s">
        <v>22</v>
      </c>
      <c r="D13" s="8">
        <v>1</v>
      </c>
      <c r="E13" s="9">
        <v>700000</v>
      </c>
      <c r="F13" s="10">
        <f>D13*E13</f>
        <v>700000</v>
      </c>
      <c r="H13" s="6"/>
    </row>
    <row r="14" spans="1:13" ht="61.95" customHeight="1" x14ac:dyDescent="0.25">
      <c r="A14" s="22" t="s">
        <v>23</v>
      </c>
      <c r="B14" s="7" t="s">
        <v>137</v>
      </c>
      <c r="C14" s="11" t="s">
        <v>15</v>
      </c>
      <c r="D14" s="8">
        <v>1</v>
      </c>
      <c r="E14" s="9">
        <v>2750000</v>
      </c>
      <c r="F14" s="10">
        <f>D14*E14</f>
        <v>2750000</v>
      </c>
      <c r="H14" s="6"/>
    </row>
    <row r="15" spans="1:13" ht="32.4" customHeight="1" x14ac:dyDescent="0.25">
      <c r="A15" s="22" t="s">
        <v>131</v>
      </c>
      <c r="B15" s="7" t="s">
        <v>26</v>
      </c>
      <c r="C15" s="8" t="s">
        <v>24</v>
      </c>
      <c r="D15" s="8">
        <v>40</v>
      </c>
      <c r="E15" s="93">
        <v>4750</v>
      </c>
      <c r="F15" s="10">
        <f t="shared" ref="F15:F22" si="0">D15*E15</f>
        <v>190000</v>
      </c>
      <c r="H15" s="6"/>
    </row>
    <row r="16" spans="1:13" ht="46.95" customHeight="1" x14ac:dyDescent="0.25">
      <c r="A16" s="22" t="s">
        <v>132</v>
      </c>
      <c r="B16" s="7" t="s">
        <v>28</v>
      </c>
      <c r="C16" s="11" t="s">
        <v>24</v>
      </c>
      <c r="D16" s="11">
        <v>40</v>
      </c>
      <c r="E16" s="93">
        <v>9000</v>
      </c>
      <c r="F16" s="10">
        <f t="shared" si="0"/>
        <v>360000</v>
      </c>
      <c r="H16" s="12"/>
      <c r="I16" s="107"/>
      <c r="J16" s="107"/>
      <c r="K16" s="13"/>
      <c r="L16" s="13"/>
    </row>
    <row r="17" spans="1:12" ht="56.4" customHeight="1" x14ac:dyDescent="0.25">
      <c r="A17" s="22" t="s">
        <v>25</v>
      </c>
      <c r="B17" s="7" t="s">
        <v>30</v>
      </c>
      <c r="C17" s="11" t="s">
        <v>24</v>
      </c>
      <c r="D17" s="11">
        <v>40</v>
      </c>
      <c r="E17" s="93">
        <v>4750</v>
      </c>
      <c r="F17" s="10">
        <f t="shared" si="0"/>
        <v>190000</v>
      </c>
      <c r="H17" s="12"/>
      <c r="I17" s="107"/>
      <c r="J17" s="107"/>
      <c r="K17" s="13"/>
      <c r="L17" s="13"/>
    </row>
    <row r="18" spans="1:12" ht="47.4" customHeight="1" x14ac:dyDescent="0.25">
      <c r="A18" s="22" t="s">
        <v>27</v>
      </c>
      <c r="B18" s="7" t="s">
        <v>32</v>
      </c>
      <c r="C18" s="11" t="s">
        <v>24</v>
      </c>
      <c r="D18" s="11">
        <v>40</v>
      </c>
      <c r="E18" s="93">
        <v>1000</v>
      </c>
      <c r="F18" s="10">
        <f t="shared" si="0"/>
        <v>40000</v>
      </c>
      <c r="H18" s="12"/>
      <c r="I18" s="107"/>
      <c r="J18" s="107"/>
      <c r="K18" s="13"/>
      <c r="L18" s="13"/>
    </row>
    <row r="19" spans="1:12" ht="58.2" customHeight="1" x14ac:dyDescent="0.25">
      <c r="A19" s="22" t="s">
        <v>29</v>
      </c>
      <c r="B19" s="7" t="s">
        <v>34</v>
      </c>
      <c r="C19" s="11" t="s">
        <v>24</v>
      </c>
      <c r="D19" s="11">
        <v>40</v>
      </c>
      <c r="E19" s="93">
        <v>1200</v>
      </c>
      <c r="F19" s="10">
        <f t="shared" si="0"/>
        <v>48000</v>
      </c>
      <c r="H19" s="12"/>
      <c r="I19" s="107"/>
      <c r="J19" s="107"/>
      <c r="K19" s="13"/>
      <c r="L19" s="13"/>
    </row>
    <row r="20" spans="1:12" ht="28.2" customHeight="1" x14ac:dyDescent="0.25">
      <c r="A20" s="22" t="s">
        <v>31</v>
      </c>
      <c r="B20" s="7" t="s">
        <v>36</v>
      </c>
      <c r="C20" s="11" t="s">
        <v>15</v>
      </c>
      <c r="D20" s="11">
        <v>1</v>
      </c>
      <c r="E20" s="93">
        <v>25000</v>
      </c>
      <c r="F20" s="10">
        <f t="shared" si="0"/>
        <v>25000</v>
      </c>
      <c r="H20" s="12"/>
      <c r="I20" s="107"/>
      <c r="J20" s="107"/>
      <c r="K20" s="13"/>
      <c r="L20" s="13"/>
    </row>
    <row r="21" spans="1:12" ht="43.95" customHeight="1" x14ac:dyDescent="0.25">
      <c r="A21" s="22" t="s">
        <v>33</v>
      </c>
      <c r="B21" s="7" t="s">
        <v>37</v>
      </c>
      <c r="C21" s="11" t="s">
        <v>15</v>
      </c>
      <c r="D21" s="11">
        <v>1</v>
      </c>
      <c r="E21" s="93">
        <v>50000</v>
      </c>
      <c r="F21" s="10">
        <f t="shared" si="0"/>
        <v>50000</v>
      </c>
      <c r="H21" s="6"/>
    </row>
    <row r="22" spans="1:12" ht="37.950000000000003" customHeight="1" x14ac:dyDescent="0.25">
      <c r="A22" s="22" t="s">
        <v>35</v>
      </c>
      <c r="B22" s="7" t="s">
        <v>38</v>
      </c>
      <c r="C22" s="11" t="s">
        <v>22</v>
      </c>
      <c r="D22" s="11">
        <v>1</v>
      </c>
      <c r="E22" s="93">
        <v>100000</v>
      </c>
      <c r="F22" s="10">
        <f t="shared" si="0"/>
        <v>100000</v>
      </c>
      <c r="H22" s="6"/>
    </row>
    <row r="23" spans="1:12" ht="22.2" customHeight="1" thickBot="1" x14ac:dyDescent="0.3">
      <c r="A23" s="67"/>
      <c r="B23" s="48" t="s">
        <v>99</v>
      </c>
      <c r="C23" s="68"/>
      <c r="D23" s="68"/>
      <c r="E23" s="94"/>
      <c r="F23" s="69">
        <f>SUM(F12:F22)</f>
        <v>4753000</v>
      </c>
      <c r="H23" s="6"/>
    </row>
    <row r="24" spans="1:12" ht="17.399999999999999" customHeight="1" x14ac:dyDescent="0.25">
      <c r="A24" s="54" t="s">
        <v>39</v>
      </c>
      <c r="B24" s="63" t="s">
        <v>100</v>
      </c>
      <c r="C24" s="8"/>
      <c r="D24" s="8"/>
      <c r="E24" s="9"/>
      <c r="F24" s="10"/>
      <c r="H24" s="6"/>
    </row>
    <row r="25" spans="1:12" ht="58.95" customHeight="1" x14ac:dyDescent="0.25">
      <c r="A25" s="14" t="s">
        <v>40</v>
      </c>
      <c r="B25" s="15" t="s">
        <v>138</v>
      </c>
      <c r="C25" s="16" t="s">
        <v>15</v>
      </c>
      <c r="D25" s="16">
        <v>1</v>
      </c>
      <c r="E25" s="17">
        <f>(14*115000)</f>
        <v>1610000</v>
      </c>
      <c r="F25" s="18">
        <f t="shared" ref="F25:F34" si="1">D25*E25</f>
        <v>1610000</v>
      </c>
      <c r="H25" s="6"/>
    </row>
    <row r="26" spans="1:12" ht="45.6" customHeight="1" x14ac:dyDescent="0.25">
      <c r="A26" s="14" t="s">
        <v>133</v>
      </c>
      <c r="B26" s="15" t="s">
        <v>42</v>
      </c>
      <c r="C26" s="16" t="s">
        <v>15</v>
      </c>
      <c r="D26" s="16">
        <v>1</v>
      </c>
      <c r="E26" s="17">
        <v>400000</v>
      </c>
      <c r="F26" s="18">
        <f t="shared" si="1"/>
        <v>400000</v>
      </c>
      <c r="H26" s="6"/>
    </row>
    <row r="27" spans="1:12" ht="42.6" customHeight="1" x14ac:dyDescent="0.25">
      <c r="A27" s="14" t="s">
        <v>41</v>
      </c>
      <c r="B27" s="7" t="s">
        <v>139</v>
      </c>
      <c r="C27" s="8" t="s">
        <v>15</v>
      </c>
      <c r="D27" s="8">
        <v>1</v>
      </c>
      <c r="E27" s="9">
        <v>2850000</v>
      </c>
      <c r="F27" s="10">
        <f t="shared" si="1"/>
        <v>2850000</v>
      </c>
      <c r="H27" s="6"/>
    </row>
    <row r="28" spans="1:12" ht="44.4" customHeight="1" x14ac:dyDescent="0.25">
      <c r="A28" s="14" t="s">
        <v>134</v>
      </c>
      <c r="B28" s="7" t="s">
        <v>45</v>
      </c>
      <c r="C28" s="8" t="s">
        <v>46</v>
      </c>
      <c r="D28" s="8">
        <f>2*25</f>
        <v>50</v>
      </c>
      <c r="E28" s="19">
        <v>3000</v>
      </c>
      <c r="F28" s="20">
        <f t="shared" si="1"/>
        <v>150000</v>
      </c>
      <c r="H28" s="6"/>
    </row>
    <row r="29" spans="1:12" ht="33.6" customHeight="1" x14ac:dyDescent="0.25">
      <c r="A29" s="14" t="s">
        <v>43</v>
      </c>
      <c r="B29" s="7" t="s">
        <v>48</v>
      </c>
      <c r="C29" s="8" t="s">
        <v>15</v>
      </c>
      <c r="D29" s="8">
        <v>1</v>
      </c>
      <c r="E29" s="19">
        <v>25000</v>
      </c>
      <c r="F29" s="20">
        <f t="shared" si="1"/>
        <v>25000</v>
      </c>
      <c r="H29" s="6"/>
    </row>
    <row r="30" spans="1:12" ht="33.6" customHeight="1" x14ac:dyDescent="0.25">
      <c r="A30" s="14" t="s">
        <v>44</v>
      </c>
      <c r="B30" s="7" t="s">
        <v>50</v>
      </c>
      <c r="C30" s="8" t="s">
        <v>15</v>
      </c>
      <c r="D30" s="8">
        <v>1</v>
      </c>
      <c r="E30" s="19">
        <v>35000</v>
      </c>
      <c r="F30" s="20">
        <f t="shared" si="1"/>
        <v>35000</v>
      </c>
      <c r="H30" s="6"/>
    </row>
    <row r="31" spans="1:12" ht="33.6" customHeight="1" x14ac:dyDescent="0.25">
      <c r="A31" s="14" t="s">
        <v>47</v>
      </c>
      <c r="B31" s="7" t="s">
        <v>52</v>
      </c>
      <c r="C31" s="8" t="s">
        <v>15</v>
      </c>
      <c r="D31" s="8">
        <v>1</v>
      </c>
      <c r="E31" s="19">
        <v>25000</v>
      </c>
      <c r="F31" s="20">
        <f t="shared" si="1"/>
        <v>25000</v>
      </c>
      <c r="H31" s="6"/>
    </row>
    <row r="32" spans="1:12" ht="42.6" customHeight="1" x14ac:dyDescent="0.25">
      <c r="A32" s="14" t="s">
        <v>49</v>
      </c>
      <c r="B32" s="7" t="s">
        <v>101</v>
      </c>
      <c r="C32" s="11" t="s">
        <v>22</v>
      </c>
      <c r="D32" s="8">
        <v>1</v>
      </c>
      <c r="E32" s="21">
        <v>200000</v>
      </c>
      <c r="F32" s="10">
        <f t="shared" si="1"/>
        <v>200000</v>
      </c>
      <c r="H32" s="6"/>
    </row>
    <row r="33" spans="1:8" ht="100.2" customHeight="1" x14ac:dyDescent="0.25">
      <c r="A33" s="14" t="s">
        <v>51</v>
      </c>
      <c r="B33" s="44" t="s">
        <v>118</v>
      </c>
      <c r="C33" s="23" t="s">
        <v>24</v>
      </c>
      <c r="D33" s="45">
        <f>10*4</f>
        <v>40</v>
      </c>
      <c r="E33" s="24">
        <v>10000</v>
      </c>
      <c r="F33" s="10">
        <f t="shared" si="1"/>
        <v>400000</v>
      </c>
      <c r="H33" s="6"/>
    </row>
    <row r="34" spans="1:8" ht="46.2" customHeight="1" x14ac:dyDescent="0.25">
      <c r="A34" s="14" t="s">
        <v>113</v>
      </c>
      <c r="B34" s="44" t="s">
        <v>112</v>
      </c>
      <c r="C34" s="23" t="s">
        <v>15</v>
      </c>
      <c r="D34" s="23">
        <v>1</v>
      </c>
      <c r="E34" s="24">
        <v>100000</v>
      </c>
      <c r="F34" s="25">
        <f t="shared" si="1"/>
        <v>100000</v>
      </c>
      <c r="H34" s="6"/>
    </row>
    <row r="35" spans="1:8" ht="18" customHeight="1" thickBot="1" x14ac:dyDescent="0.3">
      <c r="A35" s="67"/>
      <c r="B35" s="48" t="s">
        <v>102</v>
      </c>
      <c r="C35" s="68"/>
      <c r="D35" s="68"/>
      <c r="E35" s="94"/>
      <c r="F35" s="69">
        <f>SUM(F25:F34)</f>
        <v>5795000</v>
      </c>
    </row>
    <row r="36" spans="1:8" ht="76.2" customHeight="1" x14ac:dyDescent="0.25">
      <c r="A36" s="71" t="s">
        <v>57</v>
      </c>
      <c r="B36" s="103" t="s">
        <v>117</v>
      </c>
      <c r="C36" s="72"/>
      <c r="D36" s="72"/>
      <c r="E36" s="95"/>
      <c r="F36" s="73"/>
    </row>
    <row r="37" spans="1:8" ht="28.2" customHeight="1" x14ac:dyDescent="0.25">
      <c r="A37" s="22" t="s">
        <v>124</v>
      </c>
      <c r="B37" s="7" t="s">
        <v>115</v>
      </c>
      <c r="C37" s="8" t="s">
        <v>15</v>
      </c>
      <c r="D37" s="9">
        <v>1</v>
      </c>
      <c r="E37" s="96">
        <v>3000000</v>
      </c>
      <c r="F37" s="10">
        <f>D37*E37</f>
        <v>3000000</v>
      </c>
    </row>
    <row r="38" spans="1:8" ht="43.95" customHeight="1" x14ac:dyDescent="0.25">
      <c r="A38" s="22" t="s">
        <v>58</v>
      </c>
      <c r="B38" s="7" t="s">
        <v>103</v>
      </c>
      <c r="C38" s="8" t="s">
        <v>15</v>
      </c>
      <c r="D38" s="9">
        <v>1</v>
      </c>
      <c r="E38" s="96">
        <v>1200000</v>
      </c>
      <c r="F38" s="10">
        <f>D38*E38</f>
        <v>1200000</v>
      </c>
    </row>
    <row r="39" spans="1:8" ht="47.4" customHeight="1" x14ac:dyDescent="0.25">
      <c r="A39" s="22" t="s">
        <v>59</v>
      </c>
      <c r="B39" s="7" t="s">
        <v>104</v>
      </c>
      <c r="C39" s="8" t="s">
        <v>15</v>
      </c>
      <c r="D39" s="9">
        <v>1</v>
      </c>
      <c r="E39" s="96">
        <v>750000</v>
      </c>
      <c r="F39" s="10">
        <f>D39*E39</f>
        <v>750000</v>
      </c>
    </row>
    <row r="40" spans="1:8" ht="18" customHeight="1" thickBot="1" x14ac:dyDescent="0.3">
      <c r="A40" s="67"/>
      <c r="B40" s="48" t="s">
        <v>60</v>
      </c>
      <c r="C40" s="68"/>
      <c r="D40" s="68"/>
      <c r="E40" s="94"/>
      <c r="F40" s="69">
        <f>SUM(F37:F39)</f>
        <v>4950000</v>
      </c>
    </row>
    <row r="41" spans="1:8" ht="17.399999999999999" customHeight="1" x14ac:dyDescent="0.25">
      <c r="A41" s="74" t="s">
        <v>61</v>
      </c>
      <c r="B41" s="104" t="s">
        <v>62</v>
      </c>
      <c r="C41" s="75"/>
      <c r="D41" s="75"/>
      <c r="E41" s="97"/>
      <c r="F41" s="73"/>
    </row>
    <row r="42" spans="1:8" ht="72" customHeight="1" x14ac:dyDescent="0.25">
      <c r="A42" s="22" t="s">
        <v>55</v>
      </c>
      <c r="B42" s="7" t="s">
        <v>63</v>
      </c>
      <c r="C42" s="11" t="s">
        <v>24</v>
      </c>
      <c r="D42" s="8">
        <v>314</v>
      </c>
      <c r="E42" s="93">
        <v>6500</v>
      </c>
      <c r="F42" s="25">
        <f t="shared" ref="F42:F53" si="2">D42*E42</f>
        <v>2041000</v>
      </c>
    </row>
    <row r="43" spans="1:8" ht="72" customHeight="1" x14ac:dyDescent="0.25">
      <c r="A43" s="22" t="s">
        <v>56</v>
      </c>
      <c r="B43" s="7" t="s">
        <v>109</v>
      </c>
      <c r="C43" s="11" t="s">
        <v>24</v>
      </c>
      <c r="D43" s="8">
        <v>165</v>
      </c>
      <c r="E43" s="93">
        <v>6000</v>
      </c>
      <c r="F43" s="25">
        <f t="shared" si="2"/>
        <v>990000</v>
      </c>
    </row>
    <row r="44" spans="1:8" ht="72.599999999999994" customHeight="1" x14ac:dyDescent="0.25">
      <c r="A44" s="22" t="s">
        <v>64</v>
      </c>
      <c r="B44" s="76" t="s">
        <v>65</v>
      </c>
      <c r="C44" s="11" t="s">
        <v>24</v>
      </c>
      <c r="D44" s="11">
        <f>113*4</f>
        <v>452</v>
      </c>
      <c r="E44" s="21">
        <v>4500</v>
      </c>
      <c r="F44" s="25">
        <f t="shared" si="2"/>
        <v>2034000</v>
      </c>
    </row>
    <row r="45" spans="1:8" ht="24" customHeight="1" thickBot="1" x14ac:dyDescent="0.3">
      <c r="A45" s="67"/>
      <c r="B45" s="48" t="s">
        <v>66</v>
      </c>
      <c r="C45" s="68"/>
      <c r="D45" s="68"/>
      <c r="E45" s="94"/>
      <c r="F45" s="69">
        <f>SUM(F42:F44)</f>
        <v>5065000</v>
      </c>
    </row>
    <row r="46" spans="1:8" ht="18" customHeight="1" x14ac:dyDescent="0.25">
      <c r="A46" s="74" t="s">
        <v>67</v>
      </c>
      <c r="B46" s="104" t="s">
        <v>105</v>
      </c>
      <c r="C46" s="75"/>
      <c r="D46" s="75"/>
      <c r="E46" s="97"/>
      <c r="F46" s="73"/>
    </row>
    <row r="47" spans="1:8" s="28" customFormat="1" ht="18.600000000000001" customHeight="1" x14ac:dyDescent="0.3">
      <c r="A47" s="22" t="s">
        <v>68</v>
      </c>
      <c r="B47" s="7" t="s">
        <v>121</v>
      </c>
      <c r="C47" s="11" t="s">
        <v>54</v>
      </c>
      <c r="D47" s="26">
        <f>2.5*2.5*0.33</f>
        <v>2.0625</v>
      </c>
      <c r="E47" s="93">
        <v>6000</v>
      </c>
      <c r="F47" s="27">
        <f>D47*E47</f>
        <v>12375</v>
      </c>
    </row>
    <row r="48" spans="1:8" s="28" customFormat="1" ht="19.2" customHeight="1" x14ac:dyDescent="0.3">
      <c r="A48" s="22" t="s">
        <v>69</v>
      </c>
      <c r="B48" s="7" t="s">
        <v>70</v>
      </c>
      <c r="C48" s="11" t="s">
        <v>54</v>
      </c>
      <c r="D48" s="26">
        <f>0.05*2.5*2.5</f>
        <v>0.3125</v>
      </c>
      <c r="E48" s="93">
        <v>80000</v>
      </c>
      <c r="F48" s="27">
        <f t="shared" ref="F48:F52" si="3">D48*E48</f>
        <v>25000</v>
      </c>
      <c r="G48" s="29"/>
    </row>
    <row r="49" spans="1:9" s="28" customFormat="1" ht="30" x14ac:dyDescent="0.3">
      <c r="A49" s="22" t="s">
        <v>71</v>
      </c>
      <c r="B49" s="7" t="s">
        <v>122</v>
      </c>
      <c r="C49" s="11" t="s">
        <v>54</v>
      </c>
      <c r="D49" s="26">
        <f>2.5*2.5*0.15</f>
        <v>0.9375</v>
      </c>
      <c r="E49" s="93">
        <v>140000</v>
      </c>
      <c r="F49" s="27">
        <f t="shared" si="3"/>
        <v>131250</v>
      </c>
    </row>
    <row r="50" spans="1:9" s="28" customFormat="1" ht="27.6" customHeight="1" x14ac:dyDescent="0.3">
      <c r="A50" s="22" t="s">
        <v>72</v>
      </c>
      <c r="B50" s="7" t="s">
        <v>123</v>
      </c>
      <c r="C50" s="11" t="s">
        <v>54</v>
      </c>
      <c r="D50" s="108">
        <f>(2.3+2)*0.15*0.8*2</f>
        <v>1.0319999999999998</v>
      </c>
      <c r="E50" s="93">
        <v>160000</v>
      </c>
      <c r="F50" s="27">
        <f>D50*E50</f>
        <v>165119.99999999997</v>
      </c>
    </row>
    <row r="51" spans="1:9" s="28" customFormat="1" ht="16.2" x14ac:dyDescent="0.3">
      <c r="A51" s="22" t="s">
        <v>125</v>
      </c>
      <c r="B51" s="7" t="s">
        <v>74</v>
      </c>
      <c r="C51" s="11" t="s">
        <v>53</v>
      </c>
      <c r="D51" s="106">
        <f>2*0.8*4</f>
        <v>6.4</v>
      </c>
      <c r="E51" s="93">
        <v>5000</v>
      </c>
      <c r="F51" s="27">
        <f t="shared" si="3"/>
        <v>32000</v>
      </c>
    </row>
    <row r="52" spans="1:9" s="28" customFormat="1" ht="16.2" x14ac:dyDescent="0.3">
      <c r="A52" s="22" t="s">
        <v>126</v>
      </c>
      <c r="B52" s="7" t="s">
        <v>75</v>
      </c>
      <c r="C52" s="11" t="s">
        <v>53</v>
      </c>
      <c r="D52" s="26">
        <f>2.3*0.8*4</f>
        <v>7.3599999999999994</v>
      </c>
      <c r="E52" s="93">
        <v>5000</v>
      </c>
      <c r="F52" s="27">
        <f t="shared" si="3"/>
        <v>36800</v>
      </c>
    </row>
    <row r="53" spans="1:9" ht="45" customHeight="1" x14ac:dyDescent="0.25">
      <c r="A53" s="22" t="s">
        <v>73</v>
      </c>
      <c r="B53" s="7" t="s">
        <v>76</v>
      </c>
      <c r="C53" s="11" t="s">
        <v>15</v>
      </c>
      <c r="D53" s="8">
        <v>1</v>
      </c>
      <c r="E53" s="93">
        <v>60000</v>
      </c>
      <c r="F53" s="25">
        <f t="shared" si="2"/>
        <v>60000</v>
      </c>
    </row>
    <row r="54" spans="1:9" ht="17.399999999999999" customHeight="1" x14ac:dyDescent="0.25">
      <c r="A54" s="77"/>
      <c r="B54" s="46" t="s">
        <v>77</v>
      </c>
      <c r="C54" s="78"/>
      <c r="D54" s="79"/>
      <c r="E54" s="98"/>
      <c r="F54" s="80">
        <f>SUM(F47:F53)</f>
        <v>462545</v>
      </c>
    </row>
    <row r="55" spans="1:9" ht="16.95" customHeight="1" x14ac:dyDescent="0.25">
      <c r="A55" s="81"/>
      <c r="B55" s="47" t="s">
        <v>78</v>
      </c>
      <c r="C55" s="82"/>
      <c r="D55" s="83">
        <v>16</v>
      </c>
      <c r="E55" s="99"/>
      <c r="F55" s="84"/>
    </row>
    <row r="56" spans="1:9" ht="20.399999999999999" customHeight="1" thickBot="1" x14ac:dyDescent="0.3">
      <c r="A56" s="67"/>
      <c r="B56" s="48" t="s">
        <v>79</v>
      </c>
      <c r="C56" s="68"/>
      <c r="D56" s="85"/>
      <c r="E56" s="94"/>
      <c r="F56" s="69">
        <f>F54*D55</f>
        <v>7400720</v>
      </c>
    </row>
    <row r="57" spans="1:9" ht="16.95" customHeight="1" x14ac:dyDescent="0.25">
      <c r="A57" s="74" t="s">
        <v>80</v>
      </c>
      <c r="B57" s="105" t="s">
        <v>81</v>
      </c>
      <c r="C57" s="56"/>
      <c r="D57" s="56"/>
      <c r="E57" s="100"/>
      <c r="F57" s="86"/>
    </row>
    <row r="58" spans="1:9" ht="31.95" customHeight="1" x14ac:dyDescent="0.25">
      <c r="A58" s="22" t="s">
        <v>82</v>
      </c>
      <c r="B58" s="7" t="s">
        <v>83</v>
      </c>
      <c r="C58" s="11" t="s">
        <v>15</v>
      </c>
      <c r="D58" s="11">
        <v>4</v>
      </c>
      <c r="E58" s="24">
        <v>100000</v>
      </c>
      <c r="F58" s="25">
        <f>D58*E58</f>
        <v>400000</v>
      </c>
    </row>
    <row r="59" spans="1:9" ht="19.95" customHeight="1" x14ac:dyDescent="0.25">
      <c r="A59" s="22" t="s">
        <v>114</v>
      </c>
      <c r="B59" s="7" t="s">
        <v>85</v>
      </c>
      <c r="C59" s="11" t="s">
        <v>15</v>
      </c>
      <c r="D59" s="11">
        <v>1</v>
      </c>
      <c r="E59" s="24">
        <v>100000</v>
      </c>
      <c r="F59" s="30">
        <f t="shared" ref="F59:F60" si="4">D59*E59</f>
        <v>100000</v>
      </c>
    </row>
    <row r="60" spans="1:9" ht="44.4" customHeight="1" x14ac:dyDescent="0.25">
      <c r="A60" s="22" t="s">
        <v>84</v>
      </c>
      <c r="B60" s="7" t="s">
        <v>106</v>
      </c>
      <c r="C60" s="11" t="s">
        <v>15</v>
      </c>
      <c r="D60" s="11">
        <v>1</v>
      </c>
      <c r="E60" s="24">
        <v>75000</v>
      </c>
      <c r="F60" s="30">
        <f t="shared" si="4"/>
        <v>75000</v>
      </c>
    </row>
    <row r="61" spans="1:9" ht="20.399999999999999" customHeight="1" thickBot="1" x14ac:dyDescent="0.3">
      <c r="A61" s="67"/>
      <c r="B61" s="48" t="s">
        <v>86</v>
      </c>
      <c r="C61" s="68"/>
      <c r="D61" s="85"/>
      <c r="E61" s="94"/>
      <c r="F61" s="69">
        <f>SUM(F58:F60)</f>
        <v>575000</v>
      </c>
    </row>
    <row r="62" spans="1:9" ht="30.6" customHeight="1" x14ac:dyDescent="0.25">
      <c r="A62" s="74" t="s">
        <v>87</v>
      </c>
      <c r="B62" s="104" t="s">
        <v>128</v>
      </c>
      <c r="C62" s="23"/>
      <c r="D62" s="23"/>
      <c r="E62" s="24"/>
      <c r="F62" s="30"/>
    </row>
    <row r="63" spans="1:9" ht="111" customHeight="1" x14ac:dyDescent="0.25">
      <c r="A63" s="22" t="s">
        <v>88</v>
      </c>
      <c r="B63" s="44" t="s">
        <v>116</v>
      </c>
      <c r="C63" s="23" t="s">
        <v>24</v>
      </c>
      <c r="D63" s="23">
        <f>(168.5+131.06)*2</f>
        <v>599.12</v>
      </c>
      <c r="E63" s="24">
        <v>10000</v>
      </c>
      <c r="F63" s="25">
        <f t="shared" ref="F63:F68" si="5">D63*E63</f>
        <v>5991200</v>
      </c>
      <c r="I63" s="31"/>
    </row>
    <row r="64" spans="1:9" ht="42" customHeight="1" x14ac:dyDescent="0.25">
      <c r="A64" s="22" t="s">
        <v>89</v>
      </c>
      <c r="B64" s="70" t="s">
        <v>110</v>
      </c>
      <c r="C64" s="23" t="s">
        <v>15</v>
      </c>
      <c r="D64" s="23">
        <v>2</v>
      </c>
      <c r="E64" s="24">
        <v>200000</v>
      </c>
      <c r="F64" s="25">
        <f t="shared" si="5"/>
        <v>400000</v>
      </c>
      <c r="I64" s="31"/>
    </row>
    <row r="65" spans="1:9" ht="30" customHeight="1" x14ac:dyDescent="0.25">
      <c r="A65" s="22" t="s">
        <v>90</v>
      </c>
      <c r="B65" s="76" t="s">
        <v>91</v>
      </c>
      <c r="C65" s="23" t="s">
        <v>92</v>
      </c>
      <c r="D65" s="87">
        <f>(168.5*131.06)/10000</f>
        <v>2.208361</v>
      </c>
      <c r="E65" s="24">
        <v>50000</v>
      </c>
      <c r="F65" s="25">
        <f t="shared" si="5"/>
        <v>110418.05</v>
      </c>
      <c r="I65" s="31"/>
    </row>
    <row r="66" spans="1:9" ht="18" customHeight="1" x14ac:dyDescent="0.25">
      <c r="A66" s="22" t="s">
        <v>93</v>
      </c>
      <c r="B66" s="70" t="s">
        <v>94</v>
      </c>
      <c r="C66" s="23" t="s">
        <v>92</v>
      </c>
      <c r="D66" s="87">
        <v>2</v>
      </c>
      <c r="E66" s="24">
        <v>150000</v>
      </c>
      <c r="F66" s="25">
        <f t="shared" si="5"/>
        <v>300000</v>
      </c>
      <c r="I66" s="31"/>
    </row>
    <row r="67" spans="1:9" ht="19.2" customHeight="1" x14ac:dyDescent="0.25">
      <c r="A67" s="22" t="s">
        <v>95</v>
      </c>
      <c r="B67" s="70" t="s">
        <v>96</v>
      </c>
      <c r="C67" s="23" t="s">
        <v>92</v>
      </c>
      <c r="D67" s="87">
        <v>2</v>
      </c>
      <c r="E67" s="24">
        <v>150000</v>
      </c>
      <c r="F67" s="30">
        <f t="shared" si="5"/>
        <v>300000</v>
      </c>
      <c r="I67" s="31"/>
    </row>
    <row r="68" spans="1:9" ht="19.2" customHeight="1" x14ac:dyDescent="0.25">
      <c r="A68" s="22" t="s">
        <v>111</v>
      </c>
      <c r="B68" s="70" t="s">
        <v>129</v>
      </c>
      <c r="C68" s="23" t="s">
        <v>15</v>
      </c>
      <c r="D68" s="87">
        <v>0</v>
      </c>
      <c r="E68" s="24">
        <v>35000</v>
      </c>
      <c r="F68" s="30">
        <f t="shared" si="5"/>
        <v>0</v>
      </c>
      <c r="I68" s="31"/>
    </row>
    <row r="69" spans="1:9" ht="30.6" customHeight="1" thickBot="1" x14ac:dyDescent="0.3">
      <c r="A69" s="67"/>
      <c r="B69" s="48" t="s">
        <v>130</v>
      </c>
      <c r="C69" s="68"/>
      <c r="D69" s="85"/>
      <c r="E69" s="94"/>
      <c r="F69" s="69">
        <f>SUM(F63:F67)</f>
        <v>7101618.0499999998</v>
      </c>
      <c r="I69" s="31"/>
    </row>
    <row r="70" spans="1:9" ht="15" customHeight="1" x14ac:dyDescent="0.25">
      <c r="A70" s="88"/>
      <c r="B70" s="89" t="s">
        <v>107</v>
      </c>
      <c r="C70" s="90"/>
      <c r="D70" s="90"/>
      <c r="E70" s="101"/>
      <c r="F70" s="91">
        <f>F10+F23+F35+F40+F45+F56+F61+F69</f>
        <v>37890338.049999997</v>
      </c>
    </row>
    <row r="71" spans="1:9" ht="13.2" customHeight="1" x14ac:dyDescent="0.25">
      <c r="A71" s="32"/>
      <c r="B71" s="33" t="s">
        <v>97</v>
      </c>
      <c r="C71" s="34"/>
      <c r="D71" s="34"/>
      <c r="E71" s="35"/>
      <c r="F71" s="36">
        <f>F70*0.18</f>
        <v>6820260.8489999995</v>
      </c>
    </row>
    <row r="72" spans="1:9" ht="18.600000000000001" customHeight="1" thickBot="1" x14ac:dyDescent="0.3">
      <c r="A72" s="37"/>
      <c r="B72" s="92" t="s">
        <v>108</v>
      </c>
      <c r="C72" s="38"/>
      <c r="D72" s="38"/>
      <c r="E72" s="39"/>
      <c r="F72" s="40">
        <f>F70+F71</f>
        <v>44710598.898999996</v>
      </c>
    </row>
    <row r="73" spans="1:9" ht="16.8" thickTop="1" x14ac:dyDescent="0.3">
      <c r="H73" s="43"/>
    </row>
  </sheetData>
  <mergeCells count="5">
    <mergeCell ref="A1:F1"/>
    <mergeCell ref="H1:J1"/>
    <mergeCell ref="A2:F2"/>
    <mergeCell ref="A3:F3"/>
    <mergeCell ref="B10:E10"/>
  </mergeCells>
  <pageMargins left="0.59055118110236227" right="0.59055118110236227" top="0.59055118110236227" bottom="0.59055118110236227" header="0.31496062992125984" footer="0.31496062992125984"/>
  <pageSetup paperSize="9" scale="89" orientation="portrait" r:id="rId1"/>
  <headerFooter>
    <oddFooter>&amp;A&amp;RPage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o99d250c03344da181939f0145dbc023>
    <e2b781e9cad840cd89b90f5a7e989839 xmlns="14a9c00f-d9e3-4eb9-aad3-f69239d17d9c">
      <Terms xmlns="http://schemas.microsoft.com/office/infopath/2007/PartnerControls"/>
    </e2b781e9cad840cd89b90f5a7e989839>
    <lcf76f155ced4ddcb4097134ff3c332f xmlns="017ef222-b715-482d-b25e-e029bead7086">
      <Terms xmlns="http://schemas.microsoft.com/office/infopath/2007/PartnerControls"/>
    </lcf76f155ced4ddcb4097134ff3c332f>
    <TaxCatchAll xmlns="1c89b6ff-5735-4b3c-9dca-50e80957a65b">
      <Value>2</Value>
      <Value>1</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BFA</TermName>
          <TermId xmlns="http://schemas.microsoft.com/office/infopath/2007/PartnerControls">5c109890-987f-4e01-800e-8d3dbccbd13c</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l9d65098618b4a8fbbe87718e7187e6b xmlns="14a9c00f-d9e3-4eb9-aad3-f69239d17d9c">
      <Terms xmlns="http://schemas.microsoft.com/office/infopath/2007/PartnerControls"/>
    </l9d65098618b4a8fbbe87718e7187e6b>
    <_dlc_DocId xmlns="508ba6eb-9e09-4fd5-92f2-2d9921329f2d">BFAENABEL-680963957-125285</_dlc_DocId>
    <_dlc_DocIdUrl xmlns="508ba6eb-9e09-4fd5-92f2-2d9921329f2d">
      <Url>https://enabelbe.sharepoint.com/sites/BFA/_layouts/15/DocIdRedir.aspx?ID=BFAENABEL-680963957-125285</Url>
      <Description>BFAENABEL-680963957-125285</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Contract_document" ma:contentTypeID="0x01010084FDA68FEA25C847A6128BBA7C1A6EC100DB6DE8DA9F5B134CB8F62B604C7D5447" ma:contentTypeVersion="30" ma:contentTypeDescription="" ma:contentTypeScope="" ma:versionID="29ee6ff397a32d92eeec9d4c4028e5df">
  <xsd:schema xmlns:xsd="http://www.w3.org/2001/XMLSchema" xmlns:xs="http://www.w3.org/2001/XMLSchema" xmlns:p="http://schemas.microsoft.com/office/2006/metadata/properties" xmlns:ns1="http://schemas.microsoft.com/sharepoint/v3" xmlns:ns2="1c89b6ff-5735-4b3c-9dca-50e80957a65b" xmlns:ns3="14a9c00f-d9e3-4eb9-aad3-f69239d17d9c" xmlns:ns4="508ba6eb-9e09-4fd5-92f2-2d9921329f2d" xmlns:ns5="017ef222-b715-482d-b25e-e029bead7086" targetNamespace="http://schemas.microsoft.com/office/2006/metadata/properties" ma:root="true" ma:fieldsID="48412c84f3048ce74d529807b2beb3b3" ns1:_="" ns2:_="" ns3:_="" ns4:_="" ns5:_="">
    <xsd:import namespace="http://schemas.microsoft.com/sharepoint/v3"/>
    <xsd:import namespace="1c89b6ff-5735-4b3c-9dca-50e80957a65b"/>
    <xsd:import namespace="14a9c00f-d9e3-4eb9-aad3-f69239d17d9c"/>
    <xsd:import namespace="508ba6eb-9e09-4fd5-92f2-2d9921329f2d"/>
    <xsd:import namespace="017ef222-b715-482d-b25e-e029bead7086"/>
    <xsd:element name="properties">
      <xsd:complexType>
        <xsd:sequence>
          <xsd:element name="documentManagement">
            <xsd:complexType>
              <xsd:all>
                <xsd:element ref="ns2:TaxCatchAll" minOccurs="0"/>
                <xsd:element ref="ns2:TaxCatchAllLabel" minOccurs="0"/>
                <xsd:element ref="ns3:o99d250c03344da181939f0145dbc023" minOccurs="0"/>
                <xsd:element ref="ns3:j50cb40f2a0941d2947e6bcbd5d19dce" minOccurs="0"/>
                <xsd:element ref="ns3:kecc0e8a0a3349c79c5d1d6e51bea7c3" minOccurs="0"/>
                <xsd:element ref="ns3:l9d65098618b4a8fbbe87718e7187e6b" minOccurs="0"/>
                <xsd:element ref="ns3:jcd7455606374210a964e5d7a999097a" minOccurs="0"/>
                <xsd:element ref="ns3:e2b781e9cad840cd89b90f5a7e989839" minOccurs="0"/>
                <xsd:element ref="ns4:_dlc_DocId" minOccurs="0"/>
                <xsd:element ref="ns4:_dlc_DocIdUrl" minOccurs="0"/>
                <xsd:element ref="ns4:_dlc_DocIdPersistId" minOccurs="0"/>
                <xsd:element ref="ns2:SharedWithUsers" minOccurs="0"/>
                <xsd:element ref="ns2:SharedWithDetails" minOccurs="0"/>
                <xsd:element ref="ns5:MediaServiceMetadata" minOccurs="0"/>
                <xsd:element ref="ns5:MediaServiceFastMetadata" minOccurs="0"/>
                <xsd:element ref="ns5:MediaServiceAutoKeyPoints" minOccurs="0"/>
                <xsd:element ref="ns5:MediaServiceKeyPoints" minOccurs="0"/>
                <xsd:element ref="ns5:MediaServiceDateTaken" minOccurs="0"/>
                <xsd:element ref="ns5:MediaLengthInSeconds" minOccurs="0"/>
                <xsd:element ref="ns5:lcf76f155ced4ddcb4097134ff3c332f" minOccurs="0"/>
                <xsd:element ref="ns5:MediaServiceGenerationTime" minOccurs="0"/>
                <xsd:element ref="ns5:MediaServiceEventHashCode" minOccurs="0"/>
                <xsd:element ref="ns5:MediaServiceLocation" minOccurs="0"/>
                <xsd:element ref="ns5:MediaServiceOCR" minOccurs="0"/>
                <xsd:element ref="ns1:_ip_UnifiedCompliancePolicyProperties" minOccurs="0"/>
                <xsd:element ref="ns1:_ip_UnifiedCompliancePolicyUIAction" minOccurs="0"/>
                <xsd:element ref="ns5:MediaServiceObjectDetectorVersions" minOccurs="0"/>
                <xsd:element ref="ns5:MediaServiceSearchProperties" minOccurs="0"/>
                <xsd:element ref="ns5: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9" nillable="true" ma:displayName="Propriétés de la stratégie de conformité unifiée" ma:hidden="true" ma:internalName="_ip_UnifiedCompliancePolicyProperties">
      <xsd:simpleType>
        <xsd:restriction base="dms:Note"/>
      </xsd:simpleType>
    </xsd:element>
    <xsd:element name="_ip_UnifiedCompliancePolicyUIAction" ma:index="40"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c89b6ff-5735-4b3c-9dca-50e80957a65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4c7a6b74-e0c3-46af-9e55-7dedf737cce8}" ma:internalName="TaxCatchAll" ma:showField="CatchAllData"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4c7a6b74-e0c3-46af-9e55-7dedf737cce8}" ma:internalName="TaxCatchAllLabel" ma:readOnly="true" ma:showField="CatchAllDataLabel" ma:web="1c89b6ff-5735-4b3c-9dca-50e80957a65b">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Partagé avec dé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10" nillable="true" ma:taxonomy="true" ma:internalName="o99d250c03344da181939f0145dbc023" ma:taxonomyFieldName="Document_Language" ma:displayName="Document_Language" ma:readOnly="false" ma:default="2;#FR|e5b11214-e6fc-4287-b1cb-b050c041462c"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j50cb40f2a0941d2947e6bcbd5d19dce" ma:index="12"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kecc0e8a0a3349c79c5d1d6e51bea7c3" ma:index="14"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l9d65098618b4a8fbbe87718e7187e6b" ma:index="15"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BFA|5c109890-987f-4e01-800e-8d3dbccbd13c"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e2b781e9cad840cd89b90f5a7e989839" ma:index="19"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 ma:index="22" nillable="true" ma:displayName="Document ID Value" ma:description="The value of the document ID assigned to this item." ma:internalName="_dlc_DocId" ma:readOnly="true">
      <xsd:simpleType>
        <xsd:restriction base="dms:Text"/>
      </xsd:simpleType>
    </xsd:element>
    <xsd:element name="_dlc_DocIdUrl" ma:index="2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4" nillable="true" ma:displayName="Id blijven behouden" ma:description="Id behouden tijdens toevoegen."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17ef222-b715-482d-b25e-e029bead7086" elementFormDefault="qualified">
    <xsd:import namespace="http://schemas.microsoft.com/office/2006/documentManagement/types"/>
    <xsd:import namespace="http://schemas.microsoft.com/office/infopath/2007/PartnerControls"/>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lcf76f155ced4ddcb4097134ff3c332f" ma:index="34" nillable="true" ma:taxonomy="true" ma:internalName="lcf76f155ced4ddcb4097134ff3c332f" ma:taxonomyFieldName="MediaServiceImageTags" ma:displayName="Balises d’image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GenerationTime" ma:index="35" nillable="true" ma:displayName="MediaServiceGenerationTime" ma:hidden="true" ma:internalName="MediaServiceGenerationTime" ma:readOnly="true">
      <xsd:simpleType>
        <xsd:restriction base="dms:Text"/>
      </xsd:simpleType>
    </xsd:element>
    <xsd:element name="MediaServiceEventHashCode" ma:index="36" nillable="true" ma:displayName="MediaServiceEventHashCode" ma:hidden="true" ma:internalName="MediaServiceEventHashCode"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2"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Type de contenu"/>
        <xsd:element ref="dc:title" minOccurs="0" maxOccurs="1"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58E3C18-DA05-46A2-BFEA-17D4C890CB6F}">
  <ds:schemaRefs>
    <ds:schemaRef ds:uri="http://schemas.microsoft.com/office/2006/metadata/properties"/>
    <ds:schemaRef ds:uri="http://schemas.microsoft.com/office/infopath/2007/PartnerControls"/>
    <ds:schemaRef ds:uri="http://schemas.microsoft.com/sharepoint/v3"/>
    <ds:schemaRef ds:uri="14a9c00f-d9e3-4eb9-aad3-f69239d17d9c"/>
    <ds:schemaRef ds:uri="017ef222-b715-482d-b25e-e029bead7086"/>
    <ds:schemaRef ds:uri="1c89b6ff-5735-4b3c-9dca-50e80957a65b"/>
    <ds:schemaRef ds:uri="508ba6eb-9e09-4fd5-92f2-2d9921329f2d"/>
  </ds:schemaRefs>
</ds:datastoreItem>
</file>

<file path=customXml/itemProps2.xml><?xml version="1.0" encoding="utf-8"?>
<ds:datastoreItem xmlns:ds="http://schemas.openxmlformats.org/officeDocument/2006/customXml" ds:itemID="{151A7BCC-210D-42FC-9344-902616E6AC55}">
  <ds:schemaRefs>
    <ds:schemaRef ds:uri="http://schemas.microsoft.com/sharepoint/v3/contenttype/forms"/>
  </ds:schemaRefs>
</ds:datastoreItem>
</file>

<file path=customXml/itemProps3.xml><?xml version="1.0" encoding="utf-8"?>
<ds:datastoreItem xmlns:ds="http://schemas.openxmlformats.org/officeDocument/2006/customXml" ds:itemID="{224E7DBE-9E1E-4B1B-9D79-F194CB659CDD}">
  <ds:schemaRefs>
    <ds:schemaRef ds:uri="http://schemas.microsoft.com/sharepoint/events"/>
  </ds:schemaRefs>
</ds:datastoreItem>
</file>

<file path=customXml/itemProps4.xml><?xml version="1.0" encoding="utf-8"?>
<ds:datastoreItem xmlns:ds="http://schemas.openxmlformats.org/officeDocument/2006/customXml" ds:itemID="{03D49D25-89B7-4C23-AF8F-D71E78021264}"/>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JN Lelkom</vt:lpstr>
      <vt:lpstr>JN Zamsé</vt:lpstr>
      <vt:lpstr>5-PM Daze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DARGANI, Eleonore</cp:lastModifiedBy>
  <cp:lastPrinted>2024-12-18T12:42:04Z</cp:lastPrinted>
  <dcterms:created xsi:type="dcterms:W3CDTF">2024-12-18T10:21:28Z</dcterms:created>
  <dcterms:modified xsi:type="dcterms:W3CDTF">2025-12-09T19:34:36Z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0x01010084FDA68FEA25C847A6128BBA7C1A6EC100DB6DE8DA9F5B134CB8F62B604C7D5447</vt:lpwstr>
  </property>
  <property fmtid="{D5CDD505-2E9C-101B-9397-08002B2CF9AE}" pid="3" name="Document_Language">
    <vt:lpwstr>2;#FR|e5b11214-e6fc-4287-b1cb-b050c041462c</vt:lpwstr>
  </property>
  <property fmtid="{D5CDD505-2E9C-101B-9397-08002B2CF9AE}" pid="4" name="Country">
    <vt:lpwstr>1;#BFA|5c109890-987f-4e01-800e-8d3dbccbd13c</vt:lpwstr>
  </property>
  <property fmtid="{D5CDD505-2E9C-101B-9397-08002B2CF9AE}" pid="5" name="_dlc_DocIdItemGuid">
    <vt:lpwstr>1102b2b4-c63f-4d95-ac47-33c04401a4e6</vt:lpwstr>
  </property>
  <property fmtid="{D5CDD505-2E9C-101B-9397-08002B2CF9AE}" pid="6" name="MediaServiceImageTags">
    <vt:lpwstr/>
  </property>
  <property fmtid="{D5CDD505-2E9C-101B-9397-08002B2CF9AE}" pid="7" name="Document_Type">
    <vt:lpwstr/>
  </property>
  <property fmtid="{D5CDD505-2E9C-101B-9397-08002B2CF9AE}" pid="8" name="Document_Status">
    <vt:lpwstr/>
  </property>
  <property fmtid="{D5CDD505-2E9C-101B-9397-08002B2CF9AE}" pid="9" name="Contract_reference">
    <vt:lpwstr/>
  </property>
  <property fmtid="{D5CDD505-2E9C-101B-9397-08002B2CF9AE}" pid="10" name="Project_code">
    <vt:lpwstr/>
  </property>
</Properties>
</file>