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nabelbe-my.sharepoint.com/personal/boris_javeau_enabel_be/Documents/Documents/"/>
    </mc:Choice>
  </mc:AlternateContent>
  <xr:revisionPtr revIDLastSave="295" documentId="8_{AC9A5CD8-36CC-41F8-9851-68D0ED6B4C55}" xr6:coauthVersionLast="47" xr6:coauthVersionMax="47" xr10:uidLastSave="{D57C09DC-424D-4EE0-8B8C-6569CDBC9905}"/>
  <bookViews>
    <workbookView xWindow="-57708" yWindow="-108" windowWidth="29016" windowHeight="15696" xr2:uid="{FE42C3A4-5C3A-486A-9329-90E7FFEA4C4D}"/>
  </bookViews>
  <sheets>
    <sheet name="Informations générales" sheetId="5" r:id="rId1"/>
    <sheet name="Budget" sheetId="1" r:id="rId2"/>
    <sheet name="Exemple de Budget" sheetId="3" r:id="rId3"/>
  </sheets>
  <definedNames>
    <definedName name="CG">Budget!$I$71</definedName>
    <definedName name="CG_Enabel">Budget!$J$71</definedName>
    <definedName name="CG_Grantee">Budget!$K$71</definedName>
    <definedName name="CO">Budget!$I$7</definedName>
    <definedName name="CO_Enabel">Budget!$J$7</definedName>
    <definedName name="CO_Grantee">Budget!$K$7</definedName>
    <definedName name="CS">Budget!$I$90</definedName>
    <definedName name="CS_Enabel">Budget!$J$90</definedName>
    <definedName name="CS_Grantee">Budget!$K$90</definedName>
    <definedName name="CT">Budget!$I$93</definedName>
    <definedName name="CT_Enabel">Budget!$J$93</definedName>
    <definedName name="CT_Grantee">Budget!$K$93</definedName>
    <definedName name="CT_Q1">Budget!$M$93</definedName>
    <definedName name="CT_Q2">Budget!$N$93</definedName>
    <definedName name="CT_Q3">Budget!$O$93</definedName>
    <definedName name="CT_Q4">Budget!$P$93</definedName>
    <definedName name="CT_Y2">Budget!$Q$93</definedName>
    <definedName name="CT_Y3">Budget!$R$93</definedName>
    <definedName name="CT_Y4">Budget!$S$93</definedName>
    <definedName name="Grant_Ref">'Informations générales'!$C$3</definedName>
    <definedName name="Grantee_Name">'Informations générales'!$C$16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1" l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8" i="1"/>
  <c r="U9" i="1"/>
  <c r="K104" i="3"/>
  <c r="J104" i="3"/>
  <c r="D5" i="3"/>
  <c r="D4" i="3"/>
  <c r="K33" i="3"/>
  <c r="J33" i="3"/>
  <c r="K92" i="3"/>
  <c r="J92" i="3"/>
  <c r="K86" i="3"/>
  <c r="K80" i="3"/>
  <c r="J80" i="3"/>
  <c r="K73" i="3"/>
  <c r="J73" i="3"/>
  <c r="K67" i="3"/>
  <c r="J67" i="3"/>
  <c r="J66" i="3" s="1"/>
  <c r="K58" i="3"/>
  <c r="J58" i="3"/>
  <c r="K50" i="3"/>
  <c r="J50" i="3"/>
  <c r="K42" i="3"/>
  <c r="J42" i="3"/>
  <c r="K25" i="3"/>
  <c r="J25" i="3"/>
  <c r="K17" i="3"/>
  <c r="J17" i="3"/>
  <c r="K9" i="3"/>
  <c r="K8" i="3" s="1"/>
  <c r="J9" i="3"/>
  <c r="K78" i="1"/>
  <c r="K65" i="1"/>
  <c r="K50" i="1"/>
  <c r="K42" i="1"/>
  <c r="K34" i="1"/>
  <c r="K25" i="1"/>
  <c r="K84" i="1"/>
  <c r="K72" i="1"/>
  <c r="K59" i="1"/>
  <c r="K17" i="1"/>
  <c r="J84" i="1"/>
  <c r="J78" i="1"/>
  <c r="J72" i="1"/>
  <c r="J65" i="1"/>
  <c r="J59" i="1"/>
  <c r="J58" i="1" s="1"/>
  <c r="J50" i="1"/>
  <c r="J42" i="1"/>
  <c r="J34" i="1"/>
  <c r="J33" i="1" s="1"/>
  <c r="J25" i="1"/>
  <c r="J17" i="1"/>
  <c r="J9" i="1"/>
  <c r="J8" i="3" l="1"/>
  <c r="K66" i="3"/>
  <c r="K79" i="3"/>
  <c r="J41" i="3"/>
  <c r="K41" i="3"/>
  <c r="J71" i="1"/>
  <c r="G7" i="5" s="1"/>
  <c r="K71" i="1"/>
  <c r="H7" i="5" s="1"/>
  <c r="K58" i="1"/>
  <c r="K33" i="1"/>
  <c r="J8" i="1"/>
  <c r="J7" i="1" s="1"/>
  <c r="G6" i="5" s="1"/>
  <c r="J7" i="3" l="1"/>
  <c r="J100" i="3" s="1"/>
  <c r="J99" i="3" s="1"/>
  <c r="J98" i="3" s="1"/>
  <c r="K7" i="3"/>
  <c r="K100" i="3" s="1"/>
  <c r="K99" i="3" s="1"/>
  <c r="K98" i="3" s="1"/>
  <c r="J92" i="1"/>
  <c r="J91" i="1" s="1"/>
  <c r="J90" i="1" s="1"/>
  <c r="J93" i="1" l="1"/>
  <c r="G5" i="5" s="1"/>
  <c r="F13" i="5" s="1"/>
  <c r="G8" i="5"/>
  <c r="G9" i="5" s="1"/>
  <c r="K101" i="3"/>
  <c r="D5" i="1" l="1"/>
  <c r="D4" i="1"/>
  <c r="U32" i="3"/>
  <c r="I31" i="3"/>
  <c r="I30" i="3"/>
  <c r="F29" i="3"/>
  <c r="I29" i="3" s="1"/>
  <c r="I28" i="3"/>
  <c r="I27" i="3"/>
  <c r="I26" i="3"/>
  <c r="S25" i="3"/>
  <c r="R25" i="3"/>
  <c r="R33" i="3"/>
  <c r="S33" i="3"/>
  <c r="I34" i="3"/>
  <c r="Q34" i="3" s="1"/>
  <c r="I35" i="3"/>
  <c r="Q35" i="3" s="1"/>
  <c r="U35" i="3" s="1"/>
  <c r="I36" i="3"/>
  <c r="M36" i="3" s="1"/>
  <c r="I37" i="3"/>
  <c r="I38" i="3"/>
  <c r="P38" i="3" s="1"/>
  <c r="I39" i="3"/>
  <c r="M39" i="3" s="1"/>
  <c r="U40" i="3"/>
  <c r="U38" i="3" l="1"/>
  <c r="P34" i="3"/>
  <c r="O34" i="3"/>
  <c r="N34" i="3"/>
  <c r="M34" i="3"/>
  <c r="O37" i="3"/>
  <c r="M37" i="3"/>
  <c r="N37" i="3"/>
  <c r="U39" i="3"/>
  <c r="Q27" i="3"/>
  <c r="U27" i="3" s="1"/>
  <c r="P30" i="3"/>
  <c r="U30" i="3" s="1"/>
  <c r="M28" i="3"/>
  <c r="U28" i="3" s="1"/>
  <c r="M26" i="3"/>
  <c r="M31" i="3"/>
  <c r="U31" i="3" s="1"/>
  <c r="I33" i="3"/>
  <c r="N26" i="3"/>
  <c r="I25" i="3"/>
  <c r="M29" i="3"/>
  <c r="N29" i="3"/>
  <c r="Q26" i="3"/>
  <c r="O29" i="3"/>
  <c r="P29" i="3"/>
  <c r="U36" i="3"/>
  <c r="Q37" i="3"/>
  <c r="Q33" i="3" s="1"/>
  <c r="P37" i="3"/>
  <c r="U24" i="3"/>
  <c r="U49" i="3"/>
  <c r="U57" i="3"/>
  <c r="U65" i="3"/>
  <c r="U78" i="3"/>
  <c r="U85" i="3"/>
  <c r="U91" i="3"/>
  <c r="U97" i="3"/>
  <c r="F75" i="3"/>
  <c r="I75" i="3" s="1"/>
  <c r="I82" i="3"/>
  <c r="O82" i="3" s="1"/>
  <c r="F13" i="3"/>
  <c r="I13" i="3" s="1"/>
  <c r="F21" i="3"/>
  <c r="I21" i="3" s="1"/>
  <c r="I96" i="3"/>
  <c r="U96" i="3" s="1"/>
  <c r="I95" i="3"/>
  <c r="Q95" i="3" s="1"/>
  <c r="U95" i="3" s="1"/>
  <c r="I94" i="3"/>
  <c r="Q94" i="3" s="1"/>
  <c r="I93" i="3"/>
  <c r="S92" i="3"/>
  <c r="R92" i="3"/>
  <c r="O92" i="3"/>
  <c r="N92" i="3"/>
  <c r="M92" i="3"/>
  <c r="I90" i="3"/>
  <c r="U90" i="3" s="1"/>
  <c r="I89" i="3"/>
  <c r="N89" i="3" s="1"/>
  <c r="I88" i="3"/>
  <c r="I87" i="3"/>
  <c r="M87" i="3" s="1"/>
  <c r="S86" i="3"/>
  <c r="R86" i="3"/>
  <c r="I84" i="3"/>
  <c r="U84" i="3" s="1"/>
  <c r="I83" i="3"/>
  <c r="Q83" i="3" s="1"/>
  <c r="I81" i="3"/>
  <c r="O81" i="3" s="1"/>
  <c r="S80" i="3"/>
  <c r="R80" i="3"/>
  <c r="I77" i="3"/>
  <c r="I76" i="3"/>
  <c r="M76" i="3" s="1"/>
  <c r="I74" i="3"/>
  <c r="P74" i="3" s="1"/>
  <c r="S73" i="3"/>
  <c r="R73" i="3"/>
  <c r="I72" i="3"/>
  <c r="U72" i="3" s="1"/>
  <c r="I71" i="3"/>
  <c r="P71" i="3" s="1"/>
  <c r="I70" i="3"/>
  <c r="N70" i="3" s="1"/>
  <c r="I69" i="3"/>
  <c r="N69" i="3" s="1"/>
  <c r="I68" i="3"/>
  <c r="P68" i="3" s="1"/>
  <c r="S67" i="3"/>
  <c r="R67" i="3"/>
  <c r="I64" i="3"/>
  <c r="U64" i="3" s="1"/>
  <c r="I63" i="3"/>
  <c r="U63" i="3" s="1"/>
  <c r="I62" i="3"/>
  <c r="U62" i="3" s="1"/>
  <c r="I61" i="3"/>
  <c r="U61" i="3" s="1"/>
  <c r="I60" i="3"/>
  <c r="U60" i="3" s="1"/>
  <c r="I59" i="3"/>
  <c r="U59" i="3" s="1"/>
  <c r="S58" i="3"/>
  <c r="R58" i="3"/>
  <c r="Q58" i="3"/>
  <c r="P58" i="3"/>
  <c r="O58" i="3"/>
  <c r="N58" i="3"/>
  <c r="M58" i="3"/>
  <c r="I56" i="3"/>
  <c r="U56" i="3" s="1"/>
  <c r="I55" i="3"/>
  <c r="U55" i="3" s="1"/>
  <c r="I54" i="3"/>
  <c r="U54" i="3" s="1"/>
  <c r="I53" i="3"/>
  <c r="U53" i="3" s="1"/>
  <c r="I52" i="3"/>
  <c r="U52" i="3" s="1"/>
  <c r="I51" i="3"/>
  <c r="U51" i="3" s="1"/>
  <c r="S50" i="3"/>
  <c r="R50" i="3"/>
  <c r="Q50" i="3"/>
  <c r="P50" i="3"/>
  <c r="O50" i="3"/>
  <c r="N50" i="3"/>
  <c r="M50" i="3"/>
  <c r="I48" i="3"/>
  <c r="U48" i="3" s="1"/>
  <c r="I47" i="3"/>
  <c r="U47" i="3" s="1"/>
  <c r="I46" i="3"/>
  <c r="U46" i="3" s="1"/>
  <c r="I45" i="3"/>
  <c r="U45" i="3" s="1"/>
  <c r="I44" i="3"/>
  <c r="U44" i="3" s="1"/>
  <c r="I43" i="3"/>
  <c r="U43" i="3" s="1"/>
  <c r="S42" i="3"/>
  <c r="R42" i="3"/>
  <c r="Q42" i="3"/>
  <c r="P42" i="3"/>
  <c r="O42" i="3"/>
  <c r="N42" i="3"/>
  <c r="M42" i="3"/>
  <c r="I23" i="3"/>
  <c r="O23" i="3" s="1"/>
  <c r="U23" i="3" s="1"/>
  <c r="I22" i="3"/>
  <c r="O22" i="3" s="1"/>
  <c r="U22" i="3" s="1"/>
  <c r="I20" i="3"/>
  <c r="F19" i="3"/>
  <c r="I19" i="3" s="1"/>
  <c r="I18" i="3"/>
  <c r="S17" i="3"/>
  <c r="R17" i="3"/>
  <c r="Q17" i="3"/>
  <c r="P17" i="3"/>
  <c r="N17" i="3"/>
  <c r="M17" i="3"/>
  <c r="U16" i="3"/>
  <c r="I15" i="3"/>
  <c r="M15" i="3" s="1"/>
  <c r="I14" i="3"/>
  <c r="Q14" i="3" s="1"/>
  <c r="I12" i="3"/>
  <c r="M12" i="3" s="1"/>
  <c r="I11" i="3"/>
  <c r="M11" i="3" s="1"/>
  <c r="I10" i="3"/>
  <c r="O10" i="3" s="1"/>
  <c r="S9" i="3"/>
  <c r="S8" i="3" s="1"/>
  <c r="R9" i="3"/>
  <c r="Q88" i="3" l="1"/>
  <c r="J86" i="3"/>
  <c r="J79" i="3" s="1"/>
  <c r="J101" i="3" s="1"/>
  <c r="Q25" i="3"/>
  <c r="N33" i="3"/>
  <c r="U34" i="3"/>
  <c r="O33" i="3"/>
  <c r="M33" i="3"/>
  <c r="U29" i="3"/>
  <c r="P70" i="3"/>
  <c r="M70" i="3"/>
  <c r="M25" i="3"/>
  <c r="P25" i="3"/>
  <c r="O25" i="3"/>
  <c r="U26" i="3"/>
  <c r="U37" i="3"/>
  <c r="N25" i="3"/>
  <c r="S41" i="3"/>
  <c r="P33" i="3"/>
  <c r="R41" i="3"/>
  <c r="Q69" i="3"/>
  <c r="M69" i="3"/>
  <c r="M41" i="3"/>
  <c r="N88" i="3"/>
  <c r="S66" i="3"/>
  <c r="P11" i="3"/>
  <c r="Q71" i="3"/>
  <c r="M74" i="3"/>
  <c r="P41" i="3"/>
  <c r="O68" i="3"/>
  <c r="N74" i="3"/>
  <c r="P89" i="3"/>
  <c r="N68" i="3"/>
  <c r="O74" i="3"/>
  <c r="O88" i="3"/>
  <c r="R8" i="3"/>
  <c r="O11" i="3"/>
  <c r="O71" i="3"/>
  <c r="P82" i="3"/>
  <c r="N11" i="3"/>
  <c r="N71" i="3"/>
  <c r="Q82" i="3"/>
  <c r="O89" i="3"/>
  <c r="I92" i="3"/>
  <c r="N10" i="3"/>
  <c r="M71" i="3"/>
  <c r="M83" i="3"/>
  <c r="U94" i="3"/>
  <c r="O21" i="3"/>
  <c r="U21" i="3" s="1"/>
  <c r="Q70" i="3"/>
  <c r="M88" i="3"/>
  <c r="M13" i="3"/>
  <c r="Q13" i="3"/>
  <c r="N13" i="3"/>
  <c r="O13" i="3"/>
  <c r="P13" i="3"/>
  <c r="Q75" i="3"/>
  <c r="P75" i="3"/>
  <c r="O75" i="3"/>
  <c r="N75" i="3"/>
  <c r="M75" i="3"/>
  <c r="O19" i="3"/>
  <c r="U19" i="3" s="1"/>
  <c r="N76" i="3"/>
  <c r="P81" i="3"/>
  <c r="I50" i="3"/>
  <c r="U50" i="3" s="1"/>
  <c r="R66" i="3"/>
  <c r="O20" i="3"/>
  <c r="U20" i="3" s="1"/>
  <c r="O76" i="3"/>
  <c r="Q81" i="3"/>
  <c r="N87" i="3"/>
  <c r="Q68" i="3"/>
  <c r="P69" i="3"/>
  <c r="P76" i="3"/>
  <c r="M82" i="3"/>
  <c r="O87" i="3"/>
  <c r="Q89" i="3"/>
  <c r="N41" i="3"/>
  <c r="I86" i="3"/>
  <c r="Q10" i="3"/>
  <c r="O69" i="3"/>
  <c r="Q76" i="3"/>
  <c r="N82" i="3"/>
  <c r="P87" i="3"/>
  <c r="P93" i="3"/>
  <c r="P92" i="3" s="1"/>
  <c r="O41" i="3"/>
  <c r="Q87" i="3"/>
  <c r="Q93" i="3"/>
  <c r="Q92" i="3" s="1"/>
  <c r="N81" i="3"/>
  <c r="O14" i="3"/>
  <c r="U14" i="3" s="1"/>
  <c r="Q41" i="3"/>
  <c r="U77" i="3"/>
  <c r="N83" i="3"/>
  <c r="P88" i="3"/>
  <c r="M10" i="3"/>
  <c r="O18" i="3"/>
  <c r="U18" i="3" s="1"/>
  <c r="M81" i="3"/>
  <c r="O83" i="3"/>
  <c r="O80" i="3" s="1"/>
  <c r="U12" i="3"/>
  <c r="I42" i="3"/>
  <c r="U42" i="3" s="1"/>
  <c r="R79" i="3"/>
  <c r="P10" i="3"/>
  <c r="M68" i="3"/>
  <c r="O70" i="3"/>
  <c r="Q74" i="3"/>
  <c r="P83" i="3"/>
  <c r="M89" i="3"/>
  <c r="S79" i="3"/>
  <c r="U15" i="3"/>
  <c r="I67" i="3"/>
  <c r="I9" i="3"/>
  <c r="I73" i="3"/>
  <c r="I58" i="3"/>
  <c r="I80" i="3"/>
  <c r="I17" i="3"/>
  <c r="P67" i="3" l="1"/>
  <c r="U33" i="3"/>
  <c r="U25" i="3"/>
  <c r="S7" i="3"/>
  <c r="S100" i="3" s="1"/>
  <c r="S99" i="3" s="1"/>
  <c r="S98" i="3" s="1"/>
  <c r="U89" i="3"/>
  <c r="M9" i="3"/>
  <c r="N86" i="3"/>
  <c r="N9" i="3"/>
  <c r="N8" i="3" s="1"/>
  <c r="N67" i="3"/>
  <c r="Q67" i="3"/>
  <c r="U11" i="3"/>
  <c r="R7" i="3"/>
  <c r="R100" i="3" s="1"/>
  <c r="R99" i="3" s="1"/>
  <c r="R98" i="3" s="1"/>
  <c r="R101" i="3" s="1"/>
  <c r="Q86" i="3"/>
  <c r="U74" i="3"/>
  <c r="U92" i="3"/>
  <c r="I8" i="3"/>
  <c r="M73" i="3"/>
  <c r="N73" i="3"/>
  <c r="U83" i="3"/>
  <c r="Q9" i="3"/>
  <c r="Q8" i="3" s="1"/>
  <c r="Q80" i="3"/>
  <c r="P73" i="3"/>
  <c r="U71" i="3"/>
  <c r="U76" i="3"/>
  <c r="U88" i="3"/>
  <c r="U68" i="3"/>
  <c r="P9" i="3"/>
  <c r="P8" i="3" s="1"/>
  <c r="M67" i="3"/>
  <c r="U13" i="3"/>
  <c r="M80" i="3"/>
  <c r="U70" i="3"/>
  <c r="U87" i="3"/>
  <c r="U75" i="3"/>
  <c r="M86" i="3"/>
  <c r="U69" i="3"/>
  <c r="U81" i="3"/>
  <c r="U93" i="3"/>
  <c r="O86" i="3"/>
  <c r="O79" i="3" s="1"/>
  <c r="O17" i="3"/>
  <c r="U17" i="3" s="1"/>
  <c r="O73" i="3"/>
  <c r="U82" i="3"/>
  <c r="Q73" i="3"/>
  <c r="I41" i="3"/>
  <c r="U41" i="3" s="1"/>
  <c r="U58" i="3"/>
  <c r="P86" i="3"/>
  <c r="U10" i="3"/>
  <c r="N80" i="3"/>
  <c r="O67" i="3"/>
  <c r="O9" i="3"/>
  <c r="P80" i="3"/>
  <c r="I79" i="3"/>
  <c r="I66" i="3"/>
  <c r="P66" i="3" l="1"/>
  <c r="P7" i="3" s="1"/>
  <c r="P100" i="3" s="1"/>
  <c r="P99" i="3" s="1"/>
  <c r="P98" i="3" s="1"/>
  <c r="N79" i="3"/>
  <c r="S101" i="3"/>
  <c r="N66" i="3"/>
  <c r="M66" i="3"/>
  <c r="N7" i="3"/>
  <c r="N100" i="3" s="1"/>
  <c r="N99" i="3" s="1"/>
  <c r="N98" i="3" s="1"/>
  <c r="Q66" i="3"/>
  <c r="Q7" i="3" s="1"/>
  <c r="Q100" i="3" s="1"/>
  <c r="Q99" i="3" s="1"/>
  <c r="Q98" i="3" s="1"/>
  <c r="U67" i="3"/>
  <c r="Q79" i="3"/>
  <c r="U86" i="3"/>
  <c r="U73" i="3"/>
  <c r="O8" i="3"/>
  <c r="M79" i="3"/>
  <c r="O66" i="3"/>
  <c r="M8" i="3"/>
  <c r="U9" i="3"/>
  <c r="U80" i="3"/>
  <c r="P79" i="3"/>
  <c r="I7" i="3"/>
  <c r="I100" i="3" s="1"/>
  <c r="Q101" i="3" l="1"/>
  <c r="M7" i="3"/>
  <c r="M100" i="3" s="1"/>
  <c r="M99" i="3" s="1"/>
  <c r="M98" i="3" s="1"/>
  <c r="U66" i="3"/>
  <c r="N101" i="3"/>
  <c r="O7" i="3"/>
  <c r="O100" i="3" s="1"/>
  <c r="O99" i="3" s="1"/>
  <c r="O98" i="3" s="1"/>
  <c r="O101" i="3" s="1"/>
  <c r="U79" i="3"/>
  <c r="U8" i="3"/>
  <c r="P101" i="3"/>
  <c r="I99" i="3"/>
  <c r="U7" i="3" l="1"/>
  <c r="U100" i="3"/>
  <c r="M101" i="3"/>
  <c r="I98" i="3"/>
  <c r="U99" i="3"/>
  <c r="I101" i="3" l="1"/>
  <c r="U98" i="3"/>
  <c r="U101" i="3" l="1"/>
  <c r="K102" i="3"/>
  <c r="U16" i="1"/>
  <c r="M42" i="1"/>
  <c r="M72" i="1"/>
  <c r="N72" i="1"/>
  <c r="M84" i="1"/>
  <c r="I88" i="1"/>
  <c r="I87" i="1"/>
  <c r="I86" i="1"/>
  <c r="I85" i="1"/>
  <c r="I82" i="1"/>
  <c r="I81" i="1"/>
  <c r="I80" i="1"/>
  <c r="I79" i="1"/>
  <c r="I76" i="1"/>
  <c r="I75" i="1"/>
  <c r="I74" i="1"/>
  <c r="I73" i="1"/>
  <c r="U73" i="1" s="1"/>
  <c r="I69" i="1"/>
  <c r="I68" i="1"/>
  <c r="I67" i="1"/>
  <c r="I66" i="1"/>
  <c r="I63" i="1"/>
  <c r="I62" i="1"/>
  <c r="I61" i="1"/>
  <c r="I60" i="1"/>
  <c r="I56" i="1"/>
  <c r="I55" i="1"/>
  <c r="I54" i="1"/>
  <c r="I53" i="1"/>
  <c r="I52" i="1"/>
  <c r="U52" i="1" s="1"/>
  <c r="I51" i="1"/>
  <c r="U51" i="1" s="1"/>
  <c r="I48" i="1"/>
  <c r="I47" i="1"/>
  <c r="I46" i="1"/>
  <c r="I45" i="1"/>
  <c r="I44" i="1"/>
  <c r="I43" i="1"/>
  <c r="I40" i="1"/>
  <c r="I39" i="1"/>
  <c r="I38" i="1"/>
  <c r="I37" i="1"/>
  <c r="I36" i="1"/>
  <c r="I35" i="1"/>
  <c r="I31" i="1"/>
  <c r="I30" i="1"/>
  <c r="I29" i="1"/>
  <c r="I28" i="1"/>
  <c r="I27" i="1"/>
  <c r="I26" i="1"/>
  <c r="I23" i="1"/>
  <c r="I22" i="1"/>
  <c r="I21" i="1"/>
  <c r="I20" i="1"/>
  <c r="I19" i="1"/>
  <c r="I18" i="1"/>
  <c r="I11" i="1"/>
  <c r="I12" i="1"/>
  <c r="I13" i="1"/>
  <c r="I14" i="1"/>
  <c r="I15" i="1"/>
  <c r="I10" i="1"/>
  <c r="U15" i="1" l="1"/>
  <c r="U13" i="1"/>
  <c r="U14" i="1"/>
  <c r="I72" i="1"/>
  <c r="U12" i="1"/>
  <c r="K9" i="1"/>
  <c r="U11" i="1"/>
  <c r="I84" i="1"/>
  <c r="I78" i="1"/>
  <c r="I25" i="1"/>
  <c r="I50" i="1"/>
  <c r="I33" i="1" s="1"/>
  <c r="I34" i="1"/>
  <c r="I42" i="1"/>
  <c r="I59" i="1"/>
  <c r="I65" i="1"/>
  <c r="M65" i="1"/>
  <c r="I9" i="1"/>
  <c r="U10" i="1"/>
  <c r="I17" i="1"/>
  <c r="N34" i="1"/>
  <c r="N59" i="1"/>
  <c r="M50" i="1"/>
  <c r="M59" i="1"/>
  <c r="N17" i="1"/>
  <c r="M17" i="1"/>
  <c r="N42" i="1"/>
  <c r="M25" i="1"/>
  <c r="M9" i="1"/>
  <c r="M34" i="1"/>
  <c r="N84" i="1"/>
  <c r="M33" i="1" l="1"/>
  <c r="I58" i="1"/>
  <c r="I71" i="1"/>
  <c r="F7" i="5" s="1"/>
  <c r="I8" i="1"/>
  <c r="I7" i="1" s="1"/>
  <c r="M8" i="1"/>
  <c r="K8" i="1"/>
  <c r="M78" i="1"/>
  <c r="M71" i="1" s="1"/>
  <c r="O84" i="1"/>
  <c r="O34" i="1"/>
  <c r="N9" i="1"/>
  <c r="P17" i="1"/>
  <c r="O17" i="1"/>
  <c r="P59" i="1"/>
  <c r="O72" i="1"/>
  <c r="Q17" i="1"/>
  <c r="O78" i="1"/>
  <c r="N25" i="1"/>
  <c r="O65" i="1"/>
  <c r="P42" i="1"/>
  <c r="N50" i="1"/>
  <c r="N33" i="1" s="1"/>
  <c r="N78" i="1"/>
  <c r="N71" i="1" s="1"/>
  <c r="P25" i="1"/>
  <c r="O42" i="1"/>
  <c r="O59" i="1"/>
  <c r="N65" i="1"/>
  <c r="N58" i="1" s="1"/>
  <c r="Q59" i="1"/>
  <c r="P50" i="1"/>
  <c r="O25" i="1"/>
  <c r="M58" i="1"/>
  <c r="M7" i="1" l="1"/>
  <c r="K7" i="1"/>
  <c r="H6" i="5" s="1"/>
  <c r="I92" i="1"/>
  <c r="F6" i="5"/>
  <c r="O58" i="1"/>
  <c r="M92" i="1"/>
  <c r="P72" i="1"/>
  <c r="O71" i="1"/>
  <c r="Q50" i="1"/>
  <c r="Q42" i="1"/>
  <c r="R42" i="1"/>
  <c r="Q84" i="1"/>
  <c r="R25" i="1"/>
  <c r="Q34" i="1"/>
  <c r="S78" i="1"/>
  <c r="O9" i="1"/>
  <c r="O8" i="1" s="1"/>
  <c r="Q25" i="1"/>
  <c r="N8" i="1"/>
  <c r="N7" i="1" s="1"/>
  <c r="S84" i="1"/>
  <c r="R17" i="1"/>
  <c r="P78" i="1"/>
  <c r="P34" i="1"/>
  <c r="P33" i="1" s="1"/>
  <c r="S25" i="1"/>
  <c r="O50" i="1"/>
  <c r="R78" i="1"/>
  <c r="R84" i="1"/>
  <c r="Q72" i="1"/>
  <c r="R59" i="1"/>
  <c r="Q78" i="1"/>
  <c r="R65" i="1"/>
  <c r="P84" i="1"/>
  <c r="R72" i="1"/>
  <c r="S17" i="1"/>
  <c r="P65" i="1"/>
  <c r="P58" i="1" s="1"/>
  <c r="O33" i="1" l="1"/>
  <c r="M91" i="1"/>
  <c r="U72" i="1"/>
  <c r="K92" i="1"/>
  <c r="K91" i="1" s="1"/>
  <c r="K90" i="1" s="1"/>
  <c r="I91" i="1"/>
  <c r="S34" i="1"/>
  <c r="Q71" i="1"/>
  <c r="N92" i="1"/>
  <c r="N91" i="1" s="1"/>
  <c r="N90" i="1" s="1"/>
  <c r="N93" i="1" s="1"/>
  <c r="K7" i="5" s="1"/>
  <c r="P71" i="1"/>
  <c r="Q65" i="1"/>
  <c r="Q58" i="1" s="1"/>
  <c r="P9" i="1"/>
  <c r="P8" i="1" s="1"/>
  <c r="P7" i="1" s="1"/>
  <c r="R71" i="1"/>
  <c r="Q9" i="1"/>
  <c r="Q8" i="1" s="1"/>
  <c r="R9" i="1"/>
  <c r="R8" i="1" s="1"/>
  <c r="S65" i="1"/>
  <c r="S42" i="1"/>
  <c r="R50" i="1"/>
  <c r="U50" i="1" s="1"/>
  <c r="S72" i="1"/>
  <c r="S71" i="1" s="1"/>
  <c r="S50" i="1"/>
  <c r="R34" i="1"/>
  <c r="Q33" i="1"/>
  <c r="S59" i="1"/>
  <c r="R58" i="1"/>
  <c r="M90" i="1" l="1"/>
  <c r="O7" i="1"/>
  <c r="U71" i="1"/>
  <c r="K93" i="1"/>
  <c r="H5" i="5" s="1"/>
  <c r="F12" i="5" s="1"/>
  <c r="H8" i="5"/>
  <c r="H9" i="5" s="1"/>
  <c r="I90" i="1"/>
  <c r="F8" i="5" s="1"/>
  <c r="F9" i="5" s="1"/>
  <c r="R33" i="1"/>
  <c r="U33" i="1" s="1"/>
  <c r="R7" i="1"/>
  <c r="R92" i="1" s="1"/>
  <c r="R91" i="1" s="1"/>
  <c r="R90" i="1" s="1"/>
  <c r="R93" i="1" s="1"/>
  <c r="K12" i="5" s="1"/>
  <c r="Q7" i="1"/>
  <c r="Q92" i="1" s="1"/>
  <c r="Q91" i="1" s="1"/>
  <c r="Q90" i="1" s="1"/>
  <c r="Q93" i="1" s="1"/>
  <c r="K11" i="5" s="1"/>
  <c r="S9" i="1"/>
  <c r="S8" i="1" s="1"/>
  <c r="S58" i="1"/>
  <c r="P92" i="1"/>
  <c r="P91" i="1" s="1"/>
  <c r="P90" i="1" s="1"/>
  <c r="P93" i="1" s="1"/>
  <c r="K9" i="5" s="1"/>
  <c r="S33" i="1"/>
  <c r="U7" i="1" l="1"/>
  <c r="M93" i="1"/>
  <c r="K6" i="5" s="1"/>
  <c r="O92" i="1"/>
  <c r="I93" i="1"/>
  <c r="S7" i="1"/>
  <c r="O91" i="1" l="1"/>
  <c r="U92" i="1"/>
  <c r="J96" i="1"/>
  <c r="K96" i="1"/>
  <c r="K94" i="1"/>
  <c r="F5" i="5"/>
  <c r="S92" i="1"/>
  <c r="O90" i="1" l="1"/>
  <c r="U91" i="1"/>
  <c r="F11" i="5"/>
  <c r="S91" i="1"/>
  <c r="L7" i="5"/>
  <c r="L6" i="5"/>
  <c r="M6" i="5" s="1"/>
  <c r="L9" i="5"/>
  <c r="L11" i="5"/>
  <c r="L12" i="5"/>
  <c r="O93" i="1" l="1"/>
  <c r="U90" i="1"/>
  <c r="S90" i="1"/>
  <c r="M7" i="5"/>
  <c r="K8" i="5" l="1"/>
  <c r="U93" i="1"/>
  <c r="S93" i="1"/>
  <c r="K10" i="5" l="1"/>
  <c r="L8" i="5"/>
  <c r="M8" i="5" s="1"/>
  <c r="M9" i="5" s="1"/>
  <c r="K13" i="5"/>
  <c r="M10" i="5" l="1"/>
  <c r="M11" i="5" s="1"/>
  <c r="M12" i="5" s="1"/>
  <c r="L10" i="5"/>
  <c r="K15" i="5"/>
  <c r="L13" i="5"/>
  <c r="L15" i="5" l="1"/>
  <c r="M13" i="5"/>
</calcChain>
</file>

<file path=xl/sharedStrings.xml><?xml version="1.0" encoding="utf-8"?>
<sst xmlns="http://schemas.openxmlformats.org/spreadsheetml/2006/main" count="595" uniqueCount="165">
  <si>
    <t>Référence de l'appel à propositions</t>
  </si>
  <si>
    <t>Action</t>
  </si>
  <si>
    <t>Enabel</t>
  </si>
  <si>
    <t>Organisation</t>
  </si>
  <si>
    <t>Planning des Dépenses</t>
  </si>
  <si>
    <t>Total du budget (en Euro)</t>
  </si>
  <si>
    <t>Période</t>
  </si>
  <si>
    <t>Montant Budget</t>
  </si>
  <si>
    <t>% sur Budget Total</t>
  </si>
  <si>
    <t>% Cumulé sur Budget Total</t>
  </si>
  <si>
    <t>Date de début prévue</t>
  </si>
  <si>
    <t>Coûts Opérationnel</t>
  </si>
  <si>
    <t>Q1</t>
  </si>
  <si>
    <t>Date de fin prévue</t>
  </si>
  <si>
    <t>Coûts de Gestion</t>
  </si>
  <si>
    <t>Q2</t>
  </si>
  <si>
    <t>Durée du projet (mois)</t>
  </si>
  <si>
    <t>Coûts de Structure</t>
  </si>
  <si>
    <t>Q3</t>
  </si>
  <si>
    <t>% Coûts de Structure</t>
  </si>
  <si>
    <t>Q4</t>
  </si>
  <si>
    <t>Y1</t>
  </si>
  <si>
    <t>% de contribution du contractant</t>
  </si>
  <si>
    <t>Y2</t>
  </si>
  <si>
    <t>Montant total de la Contribution</t>
  </si>
  <si>
    <t>Y3</t>
  </si>
  <si>
    <t>Montant total de la Subvention Enabel demandé</t>
  </si>
  <si>
    <t>Y4</t>
  </si>
  <si>
    <t>Informations sur le bénéficiaire</t>
  </si>
  <si>
    <t>Total</t>
  </si>
  <si>
    <t>Nom de l'organisation</t>
  </si>
  <si>
    <t>Type d'organisation</t>
  </si>
  <si>
    <t>Intitulé de l'action</t>
  </si>
  <si>
    <t>BUDGET total de l'Action en Euro</t>
  </si>
  <si>
    <t>Réf Subvention</t>
  </si>
  <si>
    <t>Organisme demandeur</t>
  </si>
  <si>
    <t>Détails Budget</t>
  </si>
  <si>
    <t>Planification budgétaire</t>
  </si>
  <si>
    <t>Unité</t>
  </si>
  <si>
    <t>Qté</t>
  </si>
  <si>
    <t>Coût Unitaire</t>
  </si>
  <si>
    <t>% Allocation</t>
  </si>
  <si>
    <t>Coût Total</t>
  </si>
  <si>
    <t xml:space="preserve">Enabel </t>
  </si>
  <si>
    <t>Contribution</t>
  </si>
  <si>
    <t>Conttôle</t>
  </si>
  <si>
    <t>A</t>
  </si>
  <si>
    <t>Coûts Opérationnels</t>
  </si>
  <si>
    <t>Output/Résultat 1</t>
  </si>
  <si>
    <t>1.1</t>
  </si>
  <si>
    <t>Activité 1</t>
  </si>
  <si>
    <t>1.1.1</t>
  </si>
  <si>
    <t>Dépense 1</t>
  </si>
  <si>
    <t>1.1.2</t>
  </si>
  <si>
    <t>Dépense 2</t>
  </si>
  <si>
    <t>1.1.3</t>
  </si>
  <si>
    <t>Dépense 3</t>
  </si>
  <si>
    <t>1.1.4</t>
  </si>
  <si>
    <t>Dépense 4</t>
  </si>
  <si>
    <t>1.1.5</t>
  </si>
  <si>
    <t>Dépense 5</t>
  </si>
  <si>
    <t>1.1.6</t>
  </si>
  <si>
    <t>Dépense 6</t>
  </si>
  <si>
    <t>1.2</t>
  </si>
  <si>
    <t>Activité 2</t>
  </si>
  <si>
    <t>1.2.1</t>
  </si>
  <si>
    <t>1.2.2</t>
  </si>
  <si>
    <t>1.2.3</t>
  </si>
  <si>
    <t>1.2.4</t>
  </si>
  <si>
    <t>1.2.5</t>
  </si>
  <si>
    <t>1.2.6</t>
  </si>
  <si>
    <t>1.3</t>
  </si>
  <si>
    <t>Activité 3</t>
  </si>
  <si>
    <t>1.3.1</t>
  </si>
  <si>
    <t>1.3.2</t>
  </si>
  <si>
    <t>1.3.3</t>
  </si>
  <si>
    <t>1.3.4</t>
  </si>
  <si>
    <t>1.3.5</t>
  </si>
  <si>
    <t>1.3.6</t>
  </si>
  <si>
    <t>Output/Résultat 2</t>
  </si>
  <si>
    <t>2.1</t>
  </si>
  <si>
    <t>Activity 1</t>
  </si>
  <si>
    <t>2.1.1</t>
  </si>
  <si>
    <t>2.1.2</t>
  </si>
  <si>
    <t>2.1.3</t>
  </si>
  <si>
    <t>2.1.4</t>
  </si>
  <si>
    <t>2.1.5</t>
  </si>
  <si>
    <t>2.1.6</t>
  </si>
  <si>
    <t>2.2</t>
  </si>
  <si>
    <t>2.2.1</t>
  </si>
  <si>
    <t>2.2.2</t>
  </si>
  <si>
    <t>2.2.3</t>
  </si>
  <si>
    <t>2.2.4</t>
  </si>
  <si>
    <t>2.2.5</t>
  </si>
  <si>
    <t>2.2.6</t>
  </si>
  <si>
    <t>2.3</t>
  </si>
  <si>
    <t>2.3.1</t>
  </si>
  <si>
    <t>2.3.2</t>
  </si>
  <si>
    <t>2.3.3</t>
  </si>
  <si>
    <t>2.3.4</t>
  </si>
  <si>
    <t>2.3.5</t>
  </si>
  <si>
    <t>2.3.6</t>
  </si>
  <si>
    <t xml:space="preserve">Moyens Généraux </t>
  </si>
  <si>
    <t>3.1</t>
  </si>
  <si>
    <t>Ressources humaines</t>
  </si>
  <si>
    <t>3.1.1</t>
  </si>
  <si>
    <t>3.1.2</t>
  </si>
  <si>
    <t>3.1.3</t>
  </si>
  <si>
    <t>3.1.4</t>
  </si>
  <si>
    <t>3.2</t>
  </si>
  <si>
    <t>Coûts de fonctionnement</t>
  </si>
  <si>
    <t>3.2.1</t>
  </si>
  <si>
    <t>3.2.2</t>
  </si>
  <si>
    <t>3.2.3</t>
  </si>
  <si>
    <t>3.2.4</t>
  </si>
  <si>
    <t>B</t>
  </si>
  <si>
    <t>Monitoring -Evaluation - Capitalisation - Audit</t>
  </si>
  <si>
    <t>C</t>
  </si>
  <si>
    <t>Coûts de structure : 7% des coûts opérationnels</t>
  </si>
  <si>
    <t>Coûts Totaux (A+B+C)</t>
  </si>
  <si>
    <t>check</t>
  </si>
  <si>
    <t>% Budget</t>
  </si>
  <si>
    <t>BUDGET for the Action in Euro</t>
  </si>
  <si>
    <t>Check</t>
  </si>
  <si>
    <t>Personnel opérationnel rémunéré par bénéficiaire</t>
  </si>
  <si>
    <t>homme/mois</t>
  </si>
  <si>
    <t>Expert international 1</t>
  </si>
  <si>
    <t xml:space="preserve">Moto </t>
  </si>
  <si>
    <t>Carburant moto</t>
  </si>
  <si>
    <t>litre</t>
  </si>
  <si>
    <t>Etudes internationales (consultance)</t>
  </si>
  <si>
    <t>jour</t>
  </si>
  <si>
    <t xml:space="preserve">Ordinateur pour l'expert enseignement </t>
  </si>
  <si>
    <t>unité</t>
  </si>
  <si>
    <t>Activité  2</t>
  </si>
  <si>
    <t>Salle de conférence</t>
  </si>
  <si>
    <t>Catering</t>
  </si>
  <si>
    <t>Traduction</t>
  </si>
  <si>
    <t>Hébergement</t>
  </si>
  <si>
    <t>Billet avion</t>
  </si>
  <si>
    <t>Per diem</t>
  </si>
  <si>
    <t>Activité  3</t>
  </si>
  <si>
    <t>Manuels d'enseignement</t>
  </si>
  <si>
    <t>Activité  4</t>
  </si>
  <si>
    <t>Moyens Généraux</t>
  </si>
  <si>
    <t>Ressources Humaines</t>
  </si>
  <si>
    <t>Coordinateur projet</t>
  </si>
  <si>
    <t>Chef Expert enseignement</t>
  </si>
  <si>
    <t>Comptable</t>
  </si>
  <si>
    <t>Chauffeur</t>
  </si>
  <si>
    <t>Coûts de Fonctionnement</t>
  </si>
  <si>
    <t>Véhicule de coordination</t>
  </si>
  <si>
    <t>mois</t>
  </si>
  <si>
    <t>Carburant véhicule de coordination</t>
  </si>
  <si>
    <t>Communication</t>
  </si>
  <si>
    <t>Directeur</t>
  </si>
  <si>
    <t>Directeur financier</t>
  </si>
  <si>
    <t>Assistant administratif</t>
  </si>
  <si>
    <t>Location bureau représentation</t>
  </si>
  <si>
    <t>Electricité</t>
  </si>
  <si>
    <t>Monitoring &amp; Evaluation &amp; Capitalisation &amp; Audit</t>
  </si>
  <si>
    <t xml:space="preserve">Evaluation </t>
  </si>
  <si>
    <t>Capitalisation</t>
  </si>
  <si>
    <t>Audit</t>
  </si>
  <si>
    <t xml:space="preserve">Monitoring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</si>
</sst>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color theme="5" tint="-0.249977111117893"/>
      <name val="Arial"/>
      <family val="2"/>
    </font>
    <font>
      <sz val="8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8"/>
      <color rgb="FF3C7D22"/>
      <name val="Aptos Narrow"/>
      <family val="2"/>
      <scheme val="minor"/>
    </font>
    <font>
      <b/>
      <sz val="8"/>
      <color rgb="FF3C7D22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color rgb="FFFFFFFF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i/>
      <sz val="9"/>
      <color rgb="FFFFFFFF"/>
      <name val="Aptos Narrow"/>
      <family val="2"/>
      <scheme val="minor"/>
    </font>
    <font>
      <b/>
      <sz val="10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9"/>
      <name val="Arial"/>
      <family val="2"/>
    </font>
    <font>
      <sz val="9"/>
      <name val="Aptos Narrow"/>
      <family val="2"/>
      <scheme val="minor"/>
    </font>
    <font>
      <b/>
      <i/>
      <sz val="9"/>
      <color theme="9" tint="-0.249977111117893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97232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21">
    <xf numFmtId="0" fontId="0" fillId="0" borderId="0" xfId="0"/>
    <xf numFmtId="0" fontId="4" fillId="0" borderId="0" xfId="2" applyFont="1"/>
    <xf numFmtId="4" fontId="2" fillId="0" borderId="0" xfId="0" applyNumberFormat="1" applyFont="1"/>
    <xf numFmtId="4" fontId="2" fillId="2" borderId="0" xfId="0" applyNumberFormat="1" applyFont="1" applyFill="1"/>
    <xf numFmtId="0" fontId="6" fillId="3" borderId="0" xfId="0" applyFont="1" applyFill="1"/>
    <xf numFmtId="0" fontId="6" fillId="3" borderId="0" xfId="0" quotePrefix="1" applyFont="1" applyFill="1" applyAlignment="1">
      <alignment horizontal="left"/>
    </xf>
    <xf numFmtId="0" fontId="2" fillId="4" borderId="0" xfId="0" applyFont="1" applyFill="1"/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6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/>
    </xf>
    <xf numFmtId="4" fontId="7" fillId="0" borderId="0" xfId="0" applyNumberFormat="1" applyFont="1"/>
    <xf numFmtId="0" fontId="0" fillId="0" borderId="0" xfId="0" applyAlignment="1">
      <alignment horizontal="center"/>
    </xf>
    <xf numFmtId="4" fontId="2" fillId="2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" fontId="2" fillId="2" borderId="1" xfId="0" applyNumberFormat="1" applyFont="1" applyFill="1" applyBorder="1"/>
    <xf numFmtId="4" fontId="6" fillId="3" borderId="1" xfId="0" applyNumberFormat="1" applyFont="1" applyFill="1" applyBorder="1"/>
    <xf numFmtId="4" fontId="6" fillId="3" borderId="0" xfId="0" applyNumberFormat="1" applyFont="1" applyFill="1"/>
    <xf numFmtId="4" fontId="2" fillId="4" borderId="1" xfId="0" applyNumberFormat="1" applyFont="1" applyFill="1" applyBorder="1"/>
    <xf numFmtId="4" fontId="2" fillId="4" borderId="0" xfId="0" applyNumberFormat="1" applyFont="1" applyFill="1"/>
    <xf numFmtId="4" fontId="0" fillId="0" borderId="1" xfId="0" applyNumberFormat="1" applyBorder="1"/>
    <xf numFmtId="4" fontId="2" fillId="2" borderId="3" xfId="0" applyNumberFormat="1" applyFont="1" applyFill="1" applyBorder="1"/>
    <xf numFmtId="4" fontId="6" fillId="3" borderId="3" xfId="0" applyNumberFormat="1" applyFont="1" applyFill="1" applyBorder="1"/>
    <xf numFmtId="4" fontId="2" fillId="4" borderId="3" xfId="0" applyNumberFormat="1" applyFont="1" applyFill="1" applyBorder="1"/>
    <xf numFmtId="4" fontId="0" fillId="0" borderId="3" xfId="0" applyNumberFormat="1" applyBorder="1"/>
    <xf numFmtId="4" fontId="2" fillId="2" borderId="2" xfId="0" applyNumberFormat="1" applyFont="1" applyFill="1" applyBorder="1"/>
    <xf numFmtId="4" fontId="6" fillId="3" borderId="2" xfId="0" applyNumberFormat="1" applyFont="1" applyFill="1" applyBorder="1"/>
    <xf numFmtId="4" fontId="2" fillId="4" borderId="2" xfId="0" applyNumberFormat="1" applyFont="1" applyFill="1" applyBorder="1"/>
    <xf numFmtId="4" fontId="0" fillId="0" borderId="2" xfId="0" applyNumberFormat="1" applyBorder="1"/>
    <xf numFmtId="0" fontId="6" fillId="3" borderId="3" xfId="0" applyFont="1" applyFill="1" applyBorder="1"/>
    <xf numFmtId="0" fontId="2" fillId="4" borderId="3" xfId="0" applyFont="1" applyFill="1" applyBorder="1"/>
    <xf numFmtId="0" fontId="0" fillId="0" borderId="3" xfId="0" applyBorder="1"/>
    <xf numFmtId="4" fontId="2" fillId="0" borderId="3" xfId="0" applyNumberFormat="1" applyFont="1" applyBorder="1" applyAlignment="1">
      <alignment horizontal="centerContinuous"/>
    </xf>
    <xf numFmtId="0" fontId="2" fillId="5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4" fontId="2" fillId="5" borderId="10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Continuous"/>
    </xf>
    <xf numFmtId="0" fontId="2" fillId="6" borderId="6" xfId="0" applyFont="1" applyFill="1" applyBorder="1" applyAlignment="1">
      <alignment horizontal="centerContinuous"/>
    </xf>
    <xf numFmtId="4" fontId="2" fillId="6" borderId="7" xfId="0" applyNumberFormat="1" applyFont="1" applyFill="1" applyBorder="1" applyAlignment="1">
      <alignment horizontal="centerContinuous"/>
    </xf>
    <xf numFmtId="0" fontId="2" fillId="6" borderId="7" xfId="0" applyFont="1" applyFill="1" applyBorder="1" applyAlignment="1">
      <alignment horizontal="centerContinuous"/>
    </xf>
    <xf numFmtId="4" fontId="2" fillId="7" borderId="3" xfId="0" applyNumberFormat="1" applyFont="1" applyFill="1" applyBorder="1"/>
    <xf numFmtId="4" fontId="0" fillId="0" borderId="0" xfId="0" applyNumberFormat="1" applyAlignment="1">
      <alignment horizontal="right"/>
    </xf>
    <xf numFmtId="4" fontId="2" fillId="4" borderId="0" xfId="0" applyNumberFormat="1" applyFont="1" applyFill="1" applyAlignment="1">
      <alignment horizontal="right"/>
    </xf>
    <xf numFmtId="4" fontId="6" fillId="3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9" fontId="0" fillId="0" borderId="0" xfId="1" applyFont="1" applyAlignment="1">
      <alignment horizontal="center"/>
    </xf>
    <xf numFmtId="9" fontId="2" fillId="4" borderId="0" xfId="1" applyFont="1" applyFill="1" applyAlignment="1">
      <alignment horizontal="center"/>
    </xf>
    <xf numFmtId="9" fontId="6" fillId="3" borderId="0" xfId="1" applyFont="1" applyFill="1" applyAlignment="1">
      <alignment horizontal="center"/>
    </xf>
    <xf numFmtId="9" fontId="2" fillId="2" borderId="0" xfId="1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4" xfId="0" applyBorder="1"/>
    <xf numFmtId="4" fontId="2" fillId="0" borderId="4" xfId="0" applyNumberFormat="1" applyFont="1" applyBorder="1"/>
    <xf numFmtId="4" fontId="0" fillId="0" borderId="4" xfId="0" applyNumberFormat="1" applyBorder="1"/>
    <xf numFmtId="0" fontId="2" fillId="0" borderId="4" xfId="0" applyFont="1" applyBorder="1"/>
    <xf numFmtId="0" fontId="15" fillId="7" borderId="4" xfId="0" applyFont="1" applyFill="1" applyBorder="1" applyAlignment="1">
      <alignment horizontal="left"/>
    </xf>
    <xf numFmtId="0" fontId="18" fillId="0" borderId="5" xfId="0" applyFont="1" applyBorder="1"/>
    <xf numFmtId="0" fontId="18" fillId="0" borderId="5" xfId="0" applyFont="1" applyBorder="1" applyAlignment="1">
      <alignment horizontal="center"/>
    </xf>
    <xf numFmtId="4" fontId="18" fillId="0" borderId="6" xfId="0" applyNumberFormat="1" applyFont="1" applyBorder="1"/>
    <xf numFmtId="164" fontId="18" fillId="0" borderId="7" xfId="1" applyNumberFormat="1" applyFont="1" applyBorder="1"/>
    <xf numFmtId="0" fontId="16" fillId="0" borderId="6" xfId="0" applyFont="1" applyBorder="1"/>
    <xf numFmtId="0" fontId="16" fillId="0" borderId="7" xfId="0" applyFont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" fontId="16" fillId="0" borderId="0" xfId="0" applyNumberFormat="1" applyFont="1"/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" fontId="17" fillId="0" borderId="0" xfId="0" applyNumberFormat="1" applyFont="1"/>
    <xf numFmtId="164" fontId="13" fillId="0" borderId="0" xfId="1" applyNumberFormat="1" applyFont="1" applyBorder="1" applyAlignment="1">
      <alignment horizontal="center"/>
    </xf>
    <xf numFmtId="164" fontId="13" fillId="0" borderId="3" xfId="1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4" fontId="17" fillId="0" borderId="9" xfId="0" applyNumberFormat="1" applyFont="1" applyBorder="1"/>
    <xf numFmtId="164" fontId="13" fillId="0" borderId="9" xfId="1" applyNumberFormat="1" applyFont="1" applyBorder="1" applyAlignment="1">
      <alignment horizontal="center"/>
    </xf>
    <xf numFmtId="164" fontId="12" fillId="0" borderId="10" xfId="1" applyNumberFormat="1" applyFont="1" applyBorder="1" applyAlignment="1">
      <alignment horizontal="center"/>
    </xf>
    <xf numFmtId="0" fontId="16" fillId="0" borderId="0" xfId="0" applyFont="1"/>
    <xf numFmtId="0" fontId="0" fillId="8" borderId="6" xfId="0" applyFill="1" applyBorder="1"/>
    <xf numFmtId="0" fontId="0" fillId="8" borderId="7" xfId="0" applyFill="1" applyBorder="1"/>
    <xf numFmtId="0" fontId="0" fillId="0" borderId="4" xfId="0" applyBorder="1" applyAlignment="1">
      <alignment vertical="center"/>
    </xf>
    <xf numFmtId="0" fontId="0" fillId="8" borderId="7" xfId="0" applyFill="1" applyBorder="1" applyAlignment="1">
      <alignment vertical="center"/>
    </xf>
    <xf numFmtId="0" fontId="20" fillId="0" borderId="0" xfId="0" applyFont="1"/>
    <xf numFmtId="49" fontId="0" fillId="8" borderId="5" xfId="0" applyNumberFormat="1" applyFill="1" applyBorder="1" applyAlignment="1">
      <alignment wrapText="1"/>
    </xf>
    <xf numFmtId="0" fontId="21" fillId="0" borderId="0" xfId="2" applyFont="1"/>
    <xf numFmtId="0" fontId="22" fillId="0" borderId="0" xfId="0" applyFont="1"/>
    <xf numFmtId="0" fontId="0" fillId="8" borderId="4" xfId="0" applyFill="1" applyBorder="1" applyAlignment="1">
      <alignment horizontal="center"/>
    </xf>
    <xf numFmtId="49" fontId="2" fillId="8" borderId="6" xfId="0" applyNumberFormat="1" applyFont="1" applyFill="1" applyBorder="1" applyAlignment="1">
      <alignment vertical="center"/>
    </xf>
    <xf numFmtId="14" fontId="0" fillId="8" borderId="4" xfId="0" applyNumberFormat="1" applyFill="1" applyBorder="1" applyAlignment="1">
      <alignment horizontal="center"/>
    </xf>
    <xf numFmtId="0" fontId="0" fillId="9" borderId="0" xfId="0" applyFill="1" applyAlignment="1">
      <alignment horizontal="center"/>
    </xf>
    <xf numFmtId="49" fontId="0" fillId="8" borderId="4" xfId="0" applyNumberFormat="1" applyFill="1" applyBorder="1" applyAlignment="1">
      <alignment vertical="center"/>
    </xf>
    <xf numFmtId="0" fontId="0" fillId="0" borderId="5" xfId="0" applyBorder="1" applyAlignment="1">
      <alignment vertical="center"/>
    </xf>
    <xf numFmtId="4" fontId="23" fillId="0" borderId="0" xfId="0" applyNumberFormat="1" applyFont="1"/>
    <xf numFmtId="4" fontId="23" fillId="0" borderId="0" xfId="0" applyNumberFormat="1" applyFont="1" applyAlignment="1">
      <alignment horizontal="right"/>
    </xf>
    <xf numFmtId="4" fontId="2" fillId="10" borderId="5" xfId="0" applyNumberFormat="1" applyFont="1" applyFill="1" applyBorder="1"/>
    <xf numFmtId="10" fontId="2" fillId="10" borderId="6" xfId="1" applyNumberFormat="1" applyFont="1" applyFill="1" applyBorder="1" applyAlignment="1">
      <alignment horizontal="center"/>
    </xf>
    <xf numFmtId="10" fontId="2" fillId="10" borderId="7" xfId="1" applyNumberFormat="1" applyFont="1" applyFill="1" applyBorder="1" applyAlignment="1">
      <alignment horizontal="center"/>
    </xf>
    <xf numFmtId="9" fontId="0" fillId="0" borderId="0" xfId="0" applyNumberFormat="1"/>
    <xf numFmtId="0" fontId="19" fillId="0" borderId="0" xfId="0" applyFont="1"/>
    <xf numFmtId="0" fontId="0" fillId="8" borderId="6" xfId="0" applyFill="1" applyBorder="1" applyAlignment="1">
      <alignment vertical="center"/>
    </xf>
    <xf numFmtId="9" fontId="0" fillId="0" borderId="4" xfId="0" applyNumberFormat="1" applyBorder="1" applyAlignment="1">
      <alignment horizontal="right"/>
    </xf>
    <xf numFmtId="4" fontId="2" fillId="7" borderId="4" xfId="0" applyNumberFormat="1" applyFont="1" applyFill="1" applyBorder="1"/>
    <xf numFmtId="4" fontId="0" fillId="7" borderId="4" xfId="0" applyNumberFormat="1" applyFill="1" applyBorder="1"/>
    <xf numFmtId="0" fontId="12" fillId="0" borderId="4" xfId="0" applyFont="1" applyBorder="1"/>
    <xf numFmtId="9" fontId="12" fillId="0" borderId="4" xfId="1" applyFont="1" applyFill="1" applyBorder="1" applyAlignment="1">
      <alignment horizontal="center"/>
    </xf>
  </cellXfs>
  <cellStyles count="3">
    <cellStyle name="Normal" xfId="0" builtinId="0"/>
    <cellStyle name="Normal 2" xfId="2" xr:uid="{BE854098-536B-456C-B8CD-7EDFF620D568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63B58-38D2-4361-B11B-4F75D793E302}">
  <sheetPr codeName="Feuil5">
    <tabColor theme="5" tint="0.39997558519241921"/>
  </sheetPr>
  <dimension ref="B3:M18"/>
  <sheetViews>
    <sheetView showGridLines="0" tabSelected="1" workbookViewId="0">
      <selection activeCell="B4" sqref="B4"/>
    </sheetView>
  </sheetViews>
  <sheetFormatPr defaultColWidth="11.42578125" defaultRowHeight="14.45"/>
  <cols>
    <col min="1" max="1" width="5.140625" customWidth="1"/>
    <col min="2" max="2" width="31.85546875" customWidth="1"/>
    <col min="3" max="3" width="22.5703125" customWidth="1"/>
    <col min="5" max="5" width="42" customWidth="1"/>
    <col min="9" max="9" width="5.85546875" customWidth="1"/>
    <col min="10" max="10" width="12.5703125" customWidth="1"/>
  </cols>
  <sheetData>
    <row r="3" spans="2:13">
      <c r="B3" s="70" t="s">
        <v>0</v>
      </c>
      <c r="C3" s="102"/>
      <c r="F3" s="64"/>
    </row>
    <row r="4" spans="2:13">
      <c r="B4" s="65"/>
      <c r="F4" s="64" t="s">
        <v>1</v>
      </c>
      <c r="G4" s="64" t="s">
        <v>2</v>
      </c>
      <c r="H4" s="64" t="s">
        <v>3</v>
      </c>
      <c r="J4" s="71" t="s">
        <v>4</v>
      </c>
      <c r="K4" s="75"/>
      <c r="L4" s="75"/>
      <c r="M4" s="76"/>
    </row>
    <row r="5" spans="2:13" ht="24.6">
      <c r="E5" s="69" t="s">
        <v>5</v>
      </c>
      <c r="F5" s="117">
        <f>CT</f>
        <v>0</v>
      </c>
      <c r="G5" s="67">
        <f>CT_Enabel</f>
        <v>0</v>
      </c>
      <c r="H5" s="67">
        <f>CT_Grantee</f>
        <v>0</v>
      </c>
      <c r="J5" s="77" t="s">
        <v>6</v>
      </c>
      <c r="K5" s="78" t="s">
        <v>7</v>
      </c>
      <c r="L5" s="79" t="s">
        <v>8</v>
      </c>
      <c r="M5" s="80" t="s">
        <v>9</v>
      </c>
    </row>
    <row r="6" spans="2:13">
      <c r="B6" s="66" t="s">
        <v>10</v>
      </c>
      <c r="C6" s="104"/>
      <c r="E6" s="66" t="s">
        <v>11</v>
      </c>
      <c r="F6" s="118">
        <f>CO</f>
        <v>0</v>
      </c>
      <c r="G6" s="68">
        <f>CO_Enabel</f>
        <v>0</v>
      </c>
      <c r="H6" s="68">
        <f>CO_Grantee</f>
        <v>0</v>
      </c>
      <c r="J6" s="81" t="s">
        <v>12</v>
      </c>
      <c r="K6" s="82">
        <f>CT_Q1</f>
        <v>0</v>
      </c>
      <c r="L6" s="83" t="str">
        <f t="shared" ref="L6:L13" si="0">IFERROR(K6/$F$5,"-")</f>
        <v>-</v>
      </c>
      <c r="M6" s="84" t="str">
        <f>L6</f>
        <v>-</v>
      </c>
    </row>
    <row r="7" spans="2:13">
      <c r="B7" s="66" t="s">
        <v>13</v>
      </c>
      <c r="C7" s="104"/>
      <c r="E7" s="66" t="s">
        <v>14</v>
      </c>
      <c r="F7" s="118">
        <f>CG</f>
        <v>0</v>
      </c>
      <c r="G7" s="68">
        <f>CG_Enabel</f>
        <v>0</v>
      </c>
      <c r="H7" s="68">
        <f>CG_Grantee</f>
        <v>0</v>
      </c>
      <c r="J7" s="81" t="s">
        <v>15</v>
      </c>
      <c r="K7" s="82">
        <f>CT_Q2</f>
        <v>0</v>
      </c>
      <c r="L7" s="83" t="str">
        <f t="shared" si="0"/>
        <v>-</v>
      </c>
      <c r="M7" s="84" t="str">
        <f>IFERROR(M6+L7,"-")</f>
        <v>-</v>
      </c>
    </row>
    <row r="8" spans="2:13">
      <c r="B8" s="66" t="s">
        <v>16</v>
      </c>
      <c r="C8" s="102"/>
      <c r="E8" s="66" t="s">
        <v>17</v>
      </c>
      <c r="F8" s="118">
        <f>CS</f>
        <v>0</v>
      </c>
      <c r="G8" s="68">
        <f>CS_Enabel</f>
        <v>0</v>
      </c>
      <c r="H8" s="68">
        <f>CS_Grantee</f>
        <v>0</v>
      </c>
      <c r="J8" s="81" t="s">
        <v>18</v>
      </c>
      <c r="K8" s="82">
        <f>CT_Q3</f>
        <v>0</v>
      </c>
      <c r="L8" s="83" t="str">
        <f t="shared" si="0"/>
        <v>-</v>
      </c>
      <c r="M8" s="84" t="str">
        <f t="shared" ref="M8:M13" si="1">IFERROR(M7+L8,"-")</f>
        <v>-</v>
      </c>
    </row>
    <row r="9" spans="2:13">
      <c r="E9" s="119" t="s">
        <v>19</v>
      </c>
      <c r="F9" s="120" t="str">
        <f>IFERROR(F8/F6,"-")</f>
        <v>-</v>
      </c>
      <c r="G9" s="120" t="str">
        <f t="shared" ref="G9:H9" si="2">IFERROR(G8/G6,"-")</f>
        <v>-</v>
      </c>
      <c r="H9" s="120" t="str">
        <f t="shared" si="2"/>
        <v>-</v>
      </c>
      <c r="J9" s="81" t="s">
        <v>20</v>
      </c>
      <c r="K9" s="82">
        <f>CT_Q4</f>
        <v>0</v>
      </c>
      <c r="L9" s="83" t="str">
        <f t="shared" si="0"/>
        <v>-</v>
      </c>
      <c r="M9" s="84" t="str">
        <f>IFERROR(M8+L9,"-")</f>
        <v>-</v>
      </c>
    </row>
    <row r="10" spans="2:13">
      <c r="J10" s="85" t="s">
        <v>21</v>
      </c>
      <c r="K10" s="86">
        <f>SUM(K6:K9)</f>
        <v>0</v>
      </c>
      <c r="L10" s="87" t="str">
        <f t="shared" si="0"/>
        <v>-</v>
      </c>
      <c r="M10" s="88" t="str">
        <f>IFERROR(K10/F5,"-")</f>
        <v>-</v>
      </c>
    </row>
    <row r="11" spans="2:13">
      <c r="E11" s="66" t="s">
        <v>22</v>
      </c>
      <c r="F11" s="116" t="str">
        <f>IFERROR(H5/F5,"-")</f>
        <v>-</v>
      </c>
      <c r="G11" s="113"/>
      <c r="H11" s="113"/>
      <c r="J11" s="85" t="s">
        <v>23</v>
      </c>
      <c r="K11" s="86">
        <f>CT_Y2</f>
        <v>0</v>
      </c>
      <c r="L11" s="87" t="str">
        <f t="shared" si="0"/>
        <v>-</v>
      </c>
      <c r="M11" s="84" t="str">
        <f t="shared" si="1"/>
        <v>-</v>
      </c>
    </row>
    <row r="12" spans="2:13">
      <c r="E12" s="66" t="s">
        <v>24</v>
      </c>
      <c r="F12" s="68">
        <f>H5</f>
        <v>0</v>
      </c>
      <c r="G12" s="7"/>
      <c r="H12" s="7"/>
      <c r="J12" s="85" t="s">
        <v>25</v>
      </c>
      <c r="K12" s="86">
        <f>CT_Y3</f>
        <v>0</v>
      </c>
      <c r="L12" s="87" t="str">
        <f t="shared" si="0"/>
        <v>-</v>
      </c>
      <c r="M12" s="84" t="str">
        <f t="shared" si="1"/>
        <v>-</v>
      </c>
    </row>
    <row r="13" spans="2:13">
      <c r="E13" s="69" t="s">
        <v>26</v>
      </c>
      <c r="F13" s="67">
        <f>G5</f>
        <v>0</v>
      </c>
      <c r="G13" s="2"/>
      <c r="H13" s="2"/>
      <c r="J13" s="89" t="s">
        <v>27</v>
      </c>
      <c r="K13" s="90">
        <f>CT_Y4</f>
        <v>0</v>
      </c>
      <c r="L13" s="91" t="str">
        <f t="shared" si="0"/>
        <v>-</v>
      </c>
      <c r="M13" s="92" t="str">
        <f t="shared" si="1"/>
        <v>-</v>
      </c>
    </row>
    <row r="14" spans="2:13">
      <c r="J14" s="63"/>
      <c r="K14" s="93"/>
      <c r="L14" s="93"/>
      <c r="M14" s="93"/>
    </row>
    <row r="15" spans="2:13">
      <c r="B15" s="69" t="s">
        <v>28</v>
      </c>
      <c r="J15" s="72" t="s">
        <v>29</v>
      </c>
      <c r="K15" s="73">
        <f>SUM(K10:K13)</f>
        <v>0</v>
      </c>
      <c r="L15" s="74">
        <f>SUM(L10:L13)</f>
        <v>0</v>
      </c>
      <c r="M15" s="93"/>
    </row>
    <row r="16" spans="2:13" ht="22.15" customHeight="1">
      <c r="B16" s="96" t="s">
        <v>30</v>
      </c>
      <c r="C16" s="103"/>
      <c r="D16" s="115"/>
      <c r="E16" s="97"/>
    </row>
    <row r="17" spans="2:10" ht="22.15" customHeight="1">
      <c r="B17" s="96" t="s">
        <v>31</v>
      </c>
      <c r="C17" s="106"/>
      <c r="D17" s="107"/>
      <c r="J17" s="114"/>
    </row>
    <row r="18" spans="2:10" ht="34.9" customHeight="1">
      <c r="B18" s="96" t="s">
        <v>32</v>
      </c>
      <c r="C18" s="99"/>
      <c r="D18" s="94"/>
      <c r="E18" s="95"/>
    </row>
  </sheetData>
  <phoneticPr fontId="5" type="noConversion"/>
  <dataValidations count="1">
    <dataValidation type="list" allowBlank="1" showInputMessage="1" showErrorMessage="1" sqref="C17" xr:uid="{C27DB3F2-5F0B-42F2-850D-0570B1ECF6B5}">
      <formula1>"publique, privée à but non lucratif, privée à but lucratif"</formula1>
    </dataValidation>
  </dataValidations>
  <pageMargins left="0.7" right="0.7" top="0.75" bottom="0.75" header="0.3" footer="0.3"/>
  <pageSetup orientation="portrait" horizontalDpi="360" verticalDpi="360" r:id="rId1"/>
  <ignoredErrors>
    <ignoredError sqref="M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14C33-9653-4600-9754-4C2946045ED1}">
  <sheetPr codeName="Feuil1">
    <tabColor rgb="FFFFC000"/>
  </sheetPr>
  <dimension ref="A2:U96"/>
  <sheetViews>
    <sheetView zoomScaleNormal="100" workbookViewId="0">
      <pane xSplit="4" ySplit="7" topLeftCell="E8" activePane="bottomRight" state="frozen"/>
      <selection pane="bottomRight" activeCell="I3" sqref="I3"/>
      <selection pane="bottomLeft" activeCell="A8" sqref="A8"/>
      <selection pane="topRight" activeCell="E1" sqref="E1"/>
    </sheetView>
  </sheetViews>
  <sheetFormatPr defaultColWidth="11.42578125" defaultRowHeight="14.45"/>
  <cols>
    <col min="1" max="1" width="4.42578125" customWidth="1"/>
    <col min="2" max="2" width="4.5703125" customWidth="1"/>
    <col min="3" max="3" width="7.7109375" customWidth="1"/>
    <col min="4" max="4" width="47.28515625" customWidth="1"/>
    <col min="5" max="5" width="11.5703125" style="13"/>
    <col min="8" max="8" width="13.85546875" customWidth="1"/>
    <col min="9" max="9" width="14.42578125" style="2" customWidth="1"/>
    <col min="10" max="11" width="14.85546875" style="2" customWidth="1"/>
    <col min="12" max="12" width="3.85546875" style="7" customWidth="1"/>
    <col min="20" max="20" width="1.7109375" customWidth="1"/>
    <col min="21" max="21" width="7.7109375" style="10" customWidth="1"/>
  </cols>
  <sheetData>
    <row r="2" spans="1:21" ht="21">
      <c r="B2" s="1" t="s">
        <v>33</v>
      </c>
    </row>
    <row r="3" spans="1:21" ht="8.4499999999999993" customHeight="1">
      <c r="B3" s="1"/>
    </row>
    <row r="4" spans="1:21">
      <c r="A4" s="100" t="s">
        <v>34</v>
      </c>
      <c r="C4" s="98"/>
      <c r="D4" s="105" t="str">
        <f>IF(Grant_Ref="", "-", Grant_Ref)</f>
        <v>-</v>
      </c>
    </row>
    <row r="5" spans="1:21">
      <c r="A5" s="101" t="s">
        <v>35</v>
      </c>
      <c r="C5" s="98"/>
      <c r="D5" s="105" t="str">
        <f>IF(Grantee_Name="", "-", Grantee_Name)</f>
        <v>-</v>
      </c>
      <c r="E5" s="46" t="s">
        <v>36</v>
      </c>
      <c r="F5" s="47"/>
      <c r="G5" s="47"/>
      <c r="H5" s="47"/>
      <c r="I5" s="48"/>
      <c r="J5" s="48"/>
      <c r="K5" s="48"/>
      <c r="L5" s="38"/>
      <c r="M5" s="46" t="s">
        <v>37</v>
      </c>
      <c r="N5" s="47"/>
      <c r="O5" s="47"/>
      <c r="P5" s="47"/>
      <c r="Q5" s="47"/>
      <c r="R5" s="47"/>
      <c r="S5" s="49"/>
    </row>
    <row r="6" spans="1:21">
      <c r="E6" s="43" t="s">
        <v>38</v>
      </c>
      <c r="F6" s="44" t="s">
        <v>39</v>
      </c>
      <c r="G6" s="44" t="s">
        <v>40</v>
      </c>
      <c r="H6" s="44" t="s">
        <v>41</v>
      </c>
      <c r="I6" s="45" t="s">
        <v>42</v>
      </c>
      <c r="J6" s="45" t="s">
        <v>43</v>
      </c>
      <c r="K6" s="45" t="s">
        <v>44</v>
      </c>
      <c r="L6" s="8"/>
      <c r="M6" s="39" t="s">
        <v>12</v>
      </c>
      <c r="N6" s="40" t="s">
        <v>15</v>
      </c>
      <c r="O6" s="40" t="s">
        <v>18</v>
      </c>
      <c r="P6" s="41" t="s">
        <v>20</v>
      </c>
      <c r="Q6" s="42" t="s">
        <v>23</v>
      </c>
      <c r="R6" s="42" t="s">
        <v>25</v>
      </c>
      <c r="S6" s="42" t="s">
        <v>27</v>
      </c>
      <c r="U6" s="11" t="s">
        <v>45</v>
      </c>
    </row>
    <row r="7" spans="1:21" ht="16.899999999999999" customHeight="1">
      <c r="B7" s="3" t="s">
        <v>46</v>
      </c>
      <c r="C7" s="3" t="s">
        <v>47</v>
      </c>
      <c r="D7" s="27"/>
      <c r="E7" s="14"/>
      <c r="F7" s="3"/>
      <c r="G7" s="3"/>
      <c r="H7" s="14"/>
      <c r="I7" s="27">
        <f>SUBTOTAL(9,I8:I70)</f>
        <v>0</v>
      </c>
      <c r="J7" s="27">
        <f>SUBTOTAL(9,J8:J70)</f>
        <v>0</v>
      </c>
      <c r="K7" s="27">
        <f>SUBTOTAL(9,K8:K70)</f>
        <v>0</v>
      </c>
      <c r="L7" s="2"/>
      <c r="M7" s="21">
        <f>SUBTOTAL(9,M8:M70)</f>
        <v>0</v>
      </c>
      <c r="N7" s="3">
        <f t="shared" ref="N7:S7" si="0">SUBTOTAL(9,N8:N70)</f>
        <v>0</v>
      </c>
      <c r="O7" s="3">
        <f>SUBTOTAL(9,O8:O70)</f>
        <v>0</v>
      </c>
      <c r="P7" s="27">
        <f t="shared" si="0"/>
        <v>0</v>
      </c>
      <c r="Q7" s="31">
        <f t="shared" si="0"/>
        <v>0</v>
      </c>
      <c r="R7" s="31">
        <f t="shared" si="0"/>
        <v>0</v>
      </c>
      <c r="S7" s="31">
        <f t="shared" si="0"/>
        <v>0</v>
      </c>
      <c r="U7" s="12">
        <f t="shared" ref="U7:U9" si="1">I7-SUM(M7:S7)</f>
        <v>0</v>
      </c>
    </row>
    <row r="8" spans="1:21">
      <c r="B8" s="4" t="s">
        <v>46</v>
      </c>
      <c r="C8" s="5">
        <v>1</v>
      </c>
      <c r="D8" s="35" t="s">
        <v>48</v>
      </c>
      <c r="E8" s="15"/>
      <c r="F8" s="4"/>
      <c r="G8" s="4"/>
      <c r="H8" s="15"/>
      <c r="I8" s="28">
        <f>+SUBTOTAL(9,I9:I32)</f>
        <v>0</v>
      </c>
      <c r="J8" s="28">
        <f>+SUBTOTAL(9,J9:J32)</f>
        <v>0</v>
      </c>
      <c r="K8" s="28">
        <f>+SUBTOTAL(9,K9:K32)</f>
        <v>0</v>
      </c>
      <c r="L8" s="9"/>
      <c r="M8" s="22">
        <f t="shared" ref="M8:S8" si="2">+SUBTOTAL(9,M9:M32)</f>
        <v>0</v>
      </c>
      <c r="N8" s="23">
        <f t="shared" si="2"/>
        <v>0</v>
      </c>
      <c r="O8" s="23">
        <f t="shared" si="2"/>
        <v>0</v>
      </c>
      <c r="P8" s="28">
        <f t="shared" si="2"/>
        <v>0</v>
      </c>
      <c r="Q8" s="32">
        <f t="shared" si="2"/>
        <v>0</v>
      </c>
      <c r="R8" s="32">
        <f t="shared" si="2"/>
        <v>0</v>
      </c>
      <c r="S8" s="32">
        <f t="shared" si="2"/>
        <v>0</v>
      </c>
      <c r="U8" s="12">
        <f t="shared" si="1"/>
        <v>0</v>
      </c>
    </row>
    <row r="9" spans="1:21">
      <c r="B9" s="6" t="s">
        <v>46</v>
      </c>
      <c r="C9" s="6" t="s">
        <v>49</v>
      </c>
      <c r="D9" s="36" t="s">
        <v>50</v>
      </c>
      <c r="E9" s="16"/>
      <c r="F9" s="6"/>
      <c r="G9" s="6"/>
      <c r="H9" s="56"/>
      <c r="I9" s="29">
        <f>SUBTOTAL(9,I10:I16)</f>
        <v>0</v>
      </c>
      <c r="J9" s="29">
        <f>SUBTOTAL(9,J10:J16)</f>
        <v>0</v>
      </c>
      <c r="K9" s="29">
        <f>SUBTOTAL(9,K10:K16)</f>
        <v>0</v>
      </c>
      <c r="L9" s="2"/>
      <c r="M9" s="24">
        <f t="shared" ref="M9:S9" si="3">SUBTOTAL(9,M10:M16)</f>
        <v>0</v>
      </c>
      <c r="N9" s="25">
        <f t="shared" si="3"/>
        <v>0</v>
      </c>
      <c r="O9" s="25">
        <f t="shared" si="3"/>
        <v>0</v>
      </c>
      <c r="P9" s="29">
        <f t="shared" si="3"/>
        <v>0</v>
      </c>
      <c r="Q9" s="33">
        <f t="shared" si="3"/>
        <v>0</v>
      </c>
      <c r="R9" s="33">
        <f t="shared" si="3"/>
        <v>0</v>
      </c>
      <c r="S9" s="33">
        <f t="shared" si="3"/>
        <v>0</v>
      </c>
      <c r="U9" s="12">
        <f t="shared" si="1"/>
        <v>0</v>
      </c>
    </row>
    <row r="10" spans="1:21">
      <c r="B10" t="s">
        <v>46</v>
      </c>
      <c r="C10" t="s">
        <v>51</v>
      </c>
      <c r="D10" s="37" t="s">
        <v>52</v>
      </c>
      <c r="E10" s="17"/>
      <c r="H10" s="55"/>
      <c r="I10" s="50">
        <f>F10*G10*H10</f>
        <v>0</v>
      </c>
      <c r="J10" s="30"/>
      <c r="K10" s="30"/>
      <c r="M10" s="26"/>
      <c r="N10" s="7"/>
      <c r="O10" s="7"/>
      <c r="P10" s="30"/>
      <c r="Q10" s="34"/>
      <c r="R10" s="34"/>
      <c r="S10" s="34"/>
      <c r="U10" s="12">
        <f>I10-SUM(M10:S10)</f>
        <v>0</v>
      </c>
    </row>
    <row r="11" spans="1:21">
      <c r="B11" t="s">
        <v>46</v>
      </c>
      <c r="C11" t="s">
        <v>53</v>
      </c>
      <c r="D11" s="37" t="s">
        <v>54</v>
      </c>
      <c r="E11" s="17"/>
      <c r="H11" s="55"/>
      <c r="I11" s="50">
        <f t="shared" ref="I11:I15" si="4">F11*G11*H11</f>
        <v>0</v>
      </c>
      <c r="J11" s="30"/>
      <c r="K11" s="30"/>
      <c r="M11" s="26"/>
      <c r="N11" s="7"/>
      <c r="O11" s="7"/>
      <c r="P11" s="30"/>
      <c r="Q11" s="34"/>
      <c r="R11" s="34"/>
      <c r="S11" s="34"/>
      <c r="U11" s="12">
        <f t="shared" ref="U11:U74" si="5">I11-SUM(M11:S11)</f>
        <v>0</v>
      </c>
    </row>
    <row r="12" spans="1:21">
      <c r="B12" t="s">
        <v>46</v>
      </c>
      <c r="C12" t="s">
        <v>55</v>
      </c>
      <c r="D12" s="37" t="s">
        <v>56</v>
      </c>
      <c r="E12" s="17"/>
      <c r="H12" s="55"/>
      <c r="I12" s="50">
        <f t="shared" si="4"/>
        <v>0</v>
      </c>
      <c r="J12" s="30"/>
      <c r="K12" s="30"/>
      <c r="M12" s="26"/>
      <c r="N12" s="7"/>
      <c r="O12" s="7"/>
      <c r="P12" s="30"/>
      <c r="Q12" s="34"/>
      <c r="R12" s="34"/>
      <c r="S12" s="34"/>
      <c r="U12" s="12">
        <f t="shared" si="5"/>
        <v>0</v>
      </c>
    </row>
    <row r="13" spans="1:21">
      <c r="B13" t="s">
        <v>46</v>
      </c>
      <c r="C13" t="s">
        <v>57</v>
      </c>
      <c r="D13" s="37" t="s">
        <v>58</v>
      </c>
      <c r="E13" s="17"/>
      <c r="H13" s="55"/>
      <c r="I13" s="50">
        <f t="shared" si="4"/>
        <v>0</v>
      </c>
      <c r="J13" s="30"/>
      <c r="K13" s="30"/>
      <c r="M13" s="26"/>
      <c r="N13" s="7"/>
      <c r="O13" s="7"/>
      <c r="P13" s="30"/>
      <c r="Q13" s="34"/>
      <c r="R13" s="34"/>
      <c r="S13" s="34"/>
      <c r="U13" s="12">
        <f t="shared" si="5"/>
        <v>0</v>
      </c>
    </row>
    <row r="14" spans="1:21">
      <c r="B14" t="s">
        <v>46</v>
      </c>
      <c r="C14" t="s">
        <v>59</v>
      </c>
      <c r="D14" s="37" t="s">
        <v>60</v>
      </c>
      <c r="E14" s="17"/>
      <c r="H14" s="55"/>
      <c r="I14" s="50">
        <f t="shared" si="4"/>
        <v>0</v>
      </c>
      <c r="J14" s="30"/>
      <c r="K14" s="30"/>
      <c r="M14" s="26"/>
      <c r="N14" s="7"/>
      <c r="O14" s="7"/>
      <c r="P14" s="30"/>
      <c r="Q14" s="34"/>
      <c r="R14" s="34"/>
      <c r="S14" s="34"/>
      <c r="U14" s="12">
        <f t="shared" si="5"/>
        <v>0</v>
      </c>
    </row>
    <row r="15" spans="1:21">
      <c r="B15" t="s">
        <v>46</v>
      </c>
      <c r="C15" t="s">
        <v>61</v>
      </c>
      <c r="D15" s="37" t="s">
        <v>62</v>
      </c>
      <c r="E15" s="17"/>
      <c r="H15" s="55"/>
      <c r="I15" s="50">
        <f t="shared" si="4"/>
        <v>0</v>
      </c>
      <c r="J15" s="30"/>
      <c r="K15" s="30"/>
      <c r="M15" s="26"/>
      <c r="N15" s="7"/>
      <c r="O15" s="7"/>
      <c r="P15" s="30"/>
      <c r="Q15" s="34"/>
      <c r="R15" s="34"/>
      <c r="S15" s="34"/>
      <c r="U15" s="12">
        <f t="shared" si="5"/>
        <v>0</v>
      </c>
    </row>
    <row r="16" spans="1:21">
      <c r="B16" t="s">
        <v>46</v>
      </c>
      <c r="D16" s="37"/>
      <c r="E16" s="17"/>
      <c r="H16" s="55"/>
      <c r="I16" s="50"/>
      <c r="J16" s="30"/>
      <c r="K16" s="30"/>
      <c r="M16" s="26"/>
      <c r="N16" s="7"/>
      <c r="O16" s="7"/>
      <c r="P16" s="30"/>
      <c r="Q16" s="34"/>
      <c r="R16" s="34"/>
      <c r="S16" s="34"/>
      <c r="U16" s="12">
        <f t="shared" si="5"/>
        <v>0</v>
      </c>
    </row>
    <row r="17" spans="2:21">
      <c r="B17" s="6" t="s">
        <v>46</v>
      </c>
      <c r="C17" s="6" t="s">
        <v>63</v>
      </c>
      <c r="D17" s="36" t="s">
        <v>64</v>
      </c>
      <c r="E17" s="18"/>
      <c r="F17" s="6"/>
      <c r="G17" s="6"/>
      <c r="H17" s="56"/>
      <c r="I17" s="29">
        <f>SUBTOTAL(9,I18:I24)</f>
        <v>0</v>
      </c>
      <c r="J17" s="29">
        <f>SUBTOTAL(9,J18:J24)</f>
        <v>0</v>
      </c>
      <c r="K17" s="29">
        <f>SUBTOTAL(9,K18:K24)</f>
        <v>0</v>
      </c>
      <c r="L17" s="2"/>
      <c r="M17" s="24">
        <f t="shared" ref="M17:S17" si="6">SUBTOTAL(9,M18:M24)</f>
        <v>0</v>
      </c>
      <c r="N17" s="25">
        <f t="shared" si="6"/>
        <v>0</v>
      </c>
      <c r="O17" s="25">
        <f t="shared" si="6"/>
        <v>0</v>
      </c>
      <c r="P17" s="29">
        <f t="shared" si="6"/>
        <v>0</v>
      </c>
      <c r="Q17" s="33">
        <f t="shared" si="6"/>
        <v>0</v>
      </c>
      <c r="R17" s="33">
        <f t="shared" si="6"/>
        <v>0</v>
      </c>
      <c r="S17" s="33">
        <f t="shared" si="6"/>
        <v>0</v>
      </c>
      <c r="U17" s="12">
        <f t="shared" si="5"/>
        <v>0</v>
      </c>
    </row>
    <row r="18" spans="2:21">
      <c r="B18" t="s">
        <v>46</v>
      </c>
      <c r="C18" t="s">
        <v>65</v>
      </c>
      <c r="D18" s="37" t="s">
        <v>52</v>
      </c>
      <c r="E18" s="17"/>
      <c r="H18" s="55"/>
      <c r="I18" s="50">
        <f>F18*G18*H18</f>
        <v>0</v>
      </c>
      <c r="J18" s="30"/>
      <c r="K18" s="30"/>
      <c r="M18" s="26"/>
      <c r="N18" s="7"/>
      <c r="O18" s="7"/>
      <c r="P18" s="30"/>
      <c r="Q18" s="34"/>
      <c r="R18" s="34"/>
      <c r="S18" s="34"/>
      <c r="U18" s="12">
        <f t="shared" si="5"/>
        <v>0</v>
      </c>
    </row>
    <row r="19" spans="2:21">
      <c r="B19" t="s">
        <v>46</v>
      </c>
      <c r="C19" t="s">
        <v>66</v>
      </c>
      <c r="D19" s="37" t="s">
        <v>54</v>
      </c>
      <c r="E19" s="17"/>
      <c r="H19" s="55"/>
      <c r="I19" s="50">
        <f t="shared" ref="I19:I23" si="7">F19*G19*H19</f>
        <v>0</v>
      </c>
      <c r="J19" s="30"/>
      <c r="K19" s="30"/>
      <c r="M19" s="26"/>
      <c r="N19" s="7"/>
      <c r="O19" s="7"/>
      <c r="P19" s="30"/>
      <c r="Q19" s="34"/>
      <c r="R19" s="34"/>
      <c r="S19" s="34"/>
      <c r="U19" s="12">
        <f t="shared" si="5"/>
        <v>0</v>
      </c>
    </row>
    <row r="20" spans="2:21">
      <c r="B20" t="s">
        <v>46</v>
      </c>
      <c r="C20" t="s">
        <v>67</v>
      </c>
      <c r="D20" s="37" t="s">
        <v>56</v>
      </c>
      <c r="E20" s="17"/>
      <c r="H20" s="55"/>
      <c r="I20" s="50">
        <f t="shared" si="7"/>
        <v>0</v>
      </c>
      <c r="J20" s="30"/>
      <c r="K20" s="30"/>
      <c r="M20" s="26"/>
      <c r="N20" s="7"/>
      <c r="O20" s="7"/>
      <c r="P20" s="30"/>
      <c r="Q20" s="34"/>
      <c r="R20" s="34"/>
      <c r="S20" s="34"/>
      <c r="U20" s="12">
        <f t="shared" si="5"/>
        <v>0</v>
      </c>
    </row>
    <row r="21" spans="2:21">
      <c r="B21" t="s">
        <v>46</v>
      </c>
      <c r="C21" t="s">
        <v>68</v>
      </c>
      <c r="D21" s="37" t="s">
        <v>58</v>
      </c>
      <c r="E21" s="17"/>
      <c r="H21" s="55"/>
      <c r="I21" s="50">
        <f t="shared" si="7"/>
        <v>0</v>
      </c>
      <c r="J21" s="30"/>
      <c r="K21" s="30"/>
      <c r="M21" s="26"/>
      <c r="N21" s="7"/>
      <c r="O21" s="7"/>
      <c r="P21" s="30"/>
      <c r="Q21" s="34"/>
      <c r="R21" s="34"/>
      <c r="S21" s="34"/>
      <c r="U21" s="12">
        <f t="shared" si="5"/>
        <v>0</v>
      </c>
    </row>
    <row r="22" spans="2:21">
      <c r="B22" t="s">
        <v>46</v>
      </c>
      <c r="C22" t="s">
        <v>69</v>
      </c>
      <c r="D22" s="37" t="s">
        <v>60</v>
      </c>
      <c r="E22" s="17"/>
      <c r="H22" s="55"/>
      <c r="I22" s="50">
        <f t="shared" si="7"/>
        <v>0</v>
      </c>
      <c r="J22" s="30"/>
      <c r="K22" s="30"/>
      <c r="M22" s="26"/>
      <c r="N22" s="7"/>
      <c r="O22" s="7"/>
      <c r="P22" s="30"/>
      <c r="Q22" s="34"/>
      <c r="R22" s="34"/>
      <c r="S22" s="34"/>
      <c r="U22" s="12">
        <f t="shared" si="5"/>
        <v>0</v>
      </c>
    </row>
    <row r="23" spans="2:21">
      <c r="B23" t="s">
        <v>46</v>
      </c>
      <c r="C23" t="s">
        <v>70</v>
      </c>
      <c r="D23" s="37" t="s">
        <v>62</v>
      </c>
      <c r="E23" s="17"/>
      <c r="H23" s="55"/>
      <c r="I23" s="50">
        <f t="shared" si="7"/>
        <v>0</v>
      </c>
      <c r="J23" s="30"/>
      <c r="K23" s="30"/>
      <c r="M23" s="26"/>
      <c r="N23" s="7"/>
      <c r="O23" s="7"/>
      <c r="P23" s="30"/>
      <c r="Q23" s="34"/>
      <c r="R23" s="34"/>
      <c r="S23" s="34"/>
      <c r="U23" s="12">
        <f t="shared" si="5"/>
        <v>0</v>
      </c>
    </row>
    <row r="24" spans="2:21">
      <c r="B24" t="s">
        <v>46</v>
      </c>
      <c r="D24" s="37"/>
      <c r="E24" s="17"/>
      <c r="H24" s="55"/>
      <c r="I24" s="50"/>
      <c r="J24" s="30"/>
      <c r="K24" s="30"/>
      <c r="M24" s="26"/>
      <c r="N24" s="7"/>
      <c r="O24" s="7"/>
      <c r="P24" s="30"/>
      <c r="Q24" s="34"/>
      <c r="R24" s="34"/>
      <c r="S24" s="34"/>
      <c r="U24" s="12">
        <f t="shared" si="5"/>
        <v>0</v>
      </c>
    </row>
    <row r="25" spans="2:21">
      <c r="B25" s="6" t="s">
        <v>46</v>
      </c>
      <c r="C25" s="6" t="s">
        <v>71</v>
      </c>
      <c r="D25" s="36" t="s">
        <v>72</v>
      </c>
      <c r="E25" s="18"/>
      <c r="F25" s="6"/>
      <c r="G25" s="6"/>
      <c r="H25" s="56"/>
      <c r="I25" s="29">
        <f>SUBTOTAL(9,I26:I32)</f>
        <v>0</v>
      </c>
      <c r="J25" s="29">
        <f>SUBTOTAL(9,J26:J32)</f>
        <v>0</v>
      </c>
      <c r="K25" s="29">
        <f>SUBTOTAL(9,K26:K32)</f>
        <v>0</v>
      </c>
      <c r="L25" s="2"/>
      <c r="M25" s="24">
        <f t="shared" ref="M25:S25" si="8">SUBTOTAL(9,M26:M32)</f>
        <v>0</v>
      </c>
      <c r="N25" s="25">
        <f t="shared" si="8"/>
        <v>0</v>
      </c>
      <c r="O25" s="25">
        <f t="shared" si="8"/>
        <v>0</v>
      </c>
      <c r="P25" s="29">
        <f t="shared" si="8"/>
        <v>0</v>
      </c>
      <c r="Q25" s="33">
        <f t="shared" si="8"/>
        <v>0</v>
      </c>
      <c r="R25" s="33">
        <f t="shared" si="8"/>
        <v>0</v>
      </c>
      <c r="S25" s="33">
        <f t="shared" si="8"/>
        <v>0</v>
      </c>
      <c r="U25" s="12">
        <f t="shared" si="5"/>
        <v>0</v>
      </c>
    </row>
    <row r="26" spans="2:21">
      <c r="B26" t="s">
        <v>46</v>
      </c>
      <c r="C26" t="s">
        <v>73</v>
      </c>
      <c r="D26" s="37" t="s">
        <v>52</v>
      </c>
      <c r="E26" s="17"/>
      <c r="H26" s="55"/>
      <c r="I26" s="50">
        <f>F26*G26*H26</f>
        <v>0</v>
      </c>
      <c r="J26" s="30"/>
      <c r="K26" s="30"/>
      <c r="M26" s="26"/>
      <c r="N26" s="7"/>
      <c r="O26" s="7"/>
      <c r="P26" s="30"/>
      <c r="Q26" s="34"/>
      <c r="R26" s="34"/>
      <c r="S26" s="34"/>
      <c r="U26" s="12">
        <f t="shared" si="5"/>
        <v>0</v>
      </c>
    </row>
    <row r="27" spans="2:21">
      <c r="B27" t="s">
        <v>46</v>
      </c>
      <c r="C27" t="s">
        <v>74</v>
      </c>
      <c r="D27" s="37" t="s">
        <v>54</v>
      </c>
      <c r="E27" s="17"/>
      <c r="H27" s="55"/>
      <c r="I27" s="50">
        <f t="shared" ref="I27:I31" si="9">F27*G27*H27</f>
        <v>0</v>
      </c>
      <c r="J27" s="30"/>
      <c r="K27" s="30"/>
      <c r="M27" s="26"/>
      <c r="N27" s="7"/>
      <c r="O27" s="7"/>
      <c r="P27" s="30"/>
      <c r="Q27" s="34"/>
      <c r="R27" s="34"/>
      <c r="S27" s="34"/>
      <c r="U27" s="12">
        <f t="shared" si="5"/>
        <v>0</v>
      </c>
    </row>
    <row r="28" spans="2:21">
      <c r="B28" t="s">
        <v>46</v>
      </c>
      <c r="C28" t="s">
        <v>75</v>
      </c>
      <c r="D28" s="37" t="s">
        <v>56</v>
      </c>
      <c r="E28" s="17"/>
      <c r="H28" s="55"/>
      <c r="I28" s="50">
        <f t="shared" si="9"/>
        <v>0</v>
      </c>
      <c r="J28" s="30"/>
      <c r="K28" s="30"/>
      <c r="M28" s="26"/>
      <c r="N28" s="7"/>
      <c r="O28" s="7"/>
      <c r="P28" s="30"/>
      <c r="Q28" s="34"/>
      <c r="R28" s="34"/>
      <c r="S28" s="34"/>
      <c r="U28" s="12">
        <f t="shared" si="5"/>
        <v>0</v>
      </c>
    </row>
    <row r="29" spans="2:21">
      <c r="B29" t="s">
        <v>46</v>
      </c>
      <c r="C29" t="s">
        <v>76</v>
      </c>
      <c r="D29" s="37" t="s">
        <v>58</v>
      </c>
      <c r="E29" s="17"/>
      <c r="H29" s="55"/>
      <c r="I29" s="50">
        <f t="shared" si="9"/>
        <v>0</v>
      </c>
      <c r="J29" s="30"/>
      <c r="K29" s="30"/>
      <c r="M29" s="26"/>
      <c r="N29" s="7"/>
      <c r="O29" s="7"/>
      <c r="P29" s="30"/>
      <c r="Q29" s="34"/>
      <c r="R29" s="34"/>
      <c r="S29" s="34"/>
      <c r="U29" s="12">
        <f t="shared" si="5"/>
        <v>0</v>
      </c>
    </row>
    <row r="30" spans="2:21">
      <c r="B30" t="s">
        <v>46</v>
      </c>
      <c r="C30" t="s">
        <v>77</v>
      </c>
      <c r="D30" s="37" t="s">
        <v>60</v>
      </c>
      <c r="E30" s="17"/>
      <c r="H30" s="55"/>
      <c r="I30" s="50">
        <f t="shared" si="9"/>
        <v>0</v>
      </c>
      <c r="J30" s="30"/>
      <c r="K30" s="30"/>
      <c r="M30" s="26"/>
      <c r="N30" s="7"/>
      <c r="O30" s="7"/>
      <c r="P30" s="30"/>
      <c r="Q30" s="34"/>
      <c r="R30" s="34"/>
      <c r="S30" s="34"/>
      <c r="U30" s="12">
        <f t="shared" si="5"/>
        <v>0</v>
      </c>
    </row>
    <row r="31" spans="2:21">
      <c r="B31" t="s">
        <v>46</v>
      </c>
      <c r="C31" t="s">
        <v>78</v>
      </c>
      <c r="D31" s="37" t="s">
        <v>62</v>
      </c>
      <c r="E31" s="17"/>
      <c r="H31" s="55"/>
      <c r="I31" s="50">
        <f t="shared" si="9"/>
        <v>0</v>
      </c>
      <c r="J31" s="30"/>
      <c r="K31" s="30"/>
      <c r="M31" s="26"/>
      <c r="N31" s="7"/>
      <c r="O31" s="7"/>
      <c r="P31" s="30"/>
      <c r="Q31" s="34"/>
      <c r="R31" s="34"/>
      <c r="S31" s="34"/>
      <c r="U31" s="12">
        <f t="shared" si="5"/>
        <v>0</v>
      </c>
    </row>
    <row r="32" spans="2:21">
      <c r="B32" t="s">
        <v>46</v>
      </c>
      <c r="D32" s="37"/>
      <c r="E32" s="17"/>
      <c r="H32" s="55"/>
      <c r="I32" s="50"/>
      <c r="J32" s="30"/>
      <c r="K32" s="30"/>
      <c r="M32" s="26"/>
      <c r="N32" s="7"/>
      <c r="O32" s="7"/>
      <c r="P32" s="30"/>
      <c r="Q32" s="34"/>
      <c r="R32" s="34"/>
      <c r="S32" s="34"/>
      <c r="U32" s="12">
        <f t="shared" si="5"/>
        <v>0</v>
      </c>
    </row>
    <row r="33" spans="2:21">
      <c r="B33" s="4" t="s">
        <v>46</v>
      </c>
      <c r="C33" s="5">
        <v>2</v>
      </c>
      <c r="D33" s="35" t="s">
        <v>79</v>
      </c>
      <c r="E33" s="19"/>
      <c r="F33" s="4"/>
      <c r="G33" s="4"/>
      <c r="H33" s="57"/>
      <c r="I33" s="28">
        <f>+SUBTOTAL(9,I34:I57)</f>
        <v>0</v>
      </c>
      <c r="J33" s="28">
        <f>+SUBTOTAL(9,J34:J57)</f>
        <v>0</v>
      </c>
      <c r="K33" s="28">
        <f>+SUBTOTAL(9,K34:K57)</f>
        <v>0</v>
      </c>
      <c r="L33" s="9"/>
      <c r="M33" s="22">
        <f t="shared" ref="M33:S33" si="10">+SUBTOTAL(9,M34:M57)</f>
        <v>0</v>
      </c>
      <c r="N33" s="23">
        <f t="shared" si="10"/>
        <v>0</v>
      </c>
      <c r="O33" s="23">
        <f t="shared" si="10"/>
        <v>0</v>
      </c>
      <c r="P33" s="28">
        <f t="shared" si="10"/>
        <v>0</v>
      </c>
      <c r="Q33" s="32">
        <f t="shared" si="10"/>
        <v>0</v>
      </c>
      <c r="R33" s="32">
        <f t="shared" si="10"/>
        <v>0</v>
      </c>
      <c r="S33" s="32">
        <f t="shared" si="10"/>
        <v>0</v>
      </c>
      <c r="U33" s="12">
        <f>I33-SUM(M33:S33)</f>
        <v>0</v>
      </c>
    </row>
    <row r="34" spans="2:21">
      <c r="B34" s="6" t="s">
        <v>46</v>
      </c>
      <c r="C34" s="6" t="s">
        <v>80</v>
      </c>
      <c r="D34" s="36" t="s">
        <v>81</v>
      </c>
      <c r="E34" s="18"/>
      <c r="F34" s="6"/>
      <c r="G34" s="6"/>
      <c r="H34" s="56"/>
      <c r="I34" s="29">
        <f>SUBTOTAL(9,I35:I41)</f>
        <v>0</v>
      </c>
      <c r="J34" s="29">
        <f>SUBTOTAL(9,J35:J41)</f>
        <v>0</v>
      </c>
      <c r="K34" s="29">
        <f>SUBTOTAL(9,K35:K41)</f>
        <v>0</v>
      </c>
      <c r="L34" s="2"/>
      <c r="M34" s="24">
        <f t="shared" ref="M34:S34" si="11">SUBTOTAL(9,M35:M41)</f>
        <v>0</v>
      </c>
      <c r="N34" s="25">
        <f t="shared" si="11"/>
        <v>0</v>
      </c>
      <c r="O34" s="25">
        <f t="shared" si="11"/>
        <v>0</v>
      </c>
      <c r="P34" s="29">
        <f t="shared" si="11"/>
        <v>0</v>
      </c>
      <c r="Q34" s="33">
        <f t="shared" si="11"/>
        <v>0</v>
      </c>
      <c r="R34" s="33">
        <f t="shared" si="11"/>
        <v>0</v>
      </c>
      <c r="S34" s="33">
        <f t="shared" si="11"/>
        <v>0</v>
      </c>
      <c r="U34" s="12">
        <f t="shared" si="5"/>
        <v>0</v>
      </c>
    </row>
    <row r="35" spans="2:21">
      <c r="B35" t="s">
        <v>46</v>
      </c>
      <c r="C35" t="s">
        <v>82</v>
      </c>
      <c r="D35" s="37" t="s">
        <v>52</v>
      </c>
      <c r="E35" s="17"/>
      <c r="H35" s="55"/>
      <c r="I35" s="50">
        <f>F35*G35*H35</f>
        <v>0</v>
      </c>
      <c r="J35" s="30"/>
      <c r="K35" s="30"/>
      <c r="M35" s="26"/>
      <c r="N35" s="7"/>
      <c r="O35" s="7"/>
      <c r="P35" s="30"/>
      <c r="Q35" s="34"/>
      <c r="R35" s="34"/>
      <c r="S35" s="34"/>
      <c r="U35" s="12">
        <f t="shared" si="5"/>
        <v>0</v>
      </c>
    </row>
    <row r="36" spans="2:21">
      <c r="B36" t="s">
        <v>46</v>
      </c>
      <c r="C36" t="s">
        <v>83</v>
      </c>
      <c r="D36" s="37" t="s">
        <v>54</v>
      </c>
      <c r="E36" s="17"/>
      <c r="H36" s="55"/>
      <c r="I36" s="50">
        <f t="shared" ref="I36:I40" si="12">F36*G36*H36</f>
        <v>0</v>
      </c>
      <c r="J36" s="30"/>
      <c r="K36" s="30"/>
      <c r="M36" s="26"/>
      <c r="N36" s="7"/>
      <c r="O36" s="7"/>
      <c r="P36" s="30"/>
      <c r="Q36" s="34"/>
      <c r="R36" s="34"/>
      <c r="S36" s="34"/>
      <c r="U36" s="12">
        <f t="shared" si="5"/>
        <v>0</v>
      </c>
    </row>
    <row r="37" spans="2:21">
      <c r="B37" t="s">
        <v>46</v>
      </c>
      <c r="C37" t="s">
        <v>84</v>
      </c>
      <c r="D37" s="37" t="s">
        <v>56</v>
      </c>
      <c r="E37" s="17"/>
      <c r="H37" s="55"/>
      <c r="I37" s="50">
        <f t="shared" si="12"/>
        <v>0</v>
      </c>
      <c r="J37" s="30"/>
      <c r="K37" s="30"/>
      <c r="M37" s="26"/>
      <c r="N37" s="7"/>
      <c r="O37" s="7"/>
      <c r="P37" s="30"/>
      <c r="Q37" s="34"/>
      <c r="R37" s="34"/>
      <c r="S37" s="34"/>
      <c r="U37" s="12">
        <f t="shared" si="5"/>
        <v>0</v>
      </c>
    </row>
    <row r="38" spans="2:21">
      <c r="B38" t="s">
        <v>46</v>
      </c>
      <c r="C38" t="s">
        <v>85</v>
      </c>
      <c r="D38" s="37" t="s">
        <v>58</v>
      </c>
      <c r="E38" s="17"/>
      <c r="H38" s="55"/>
      <c r="I38" s="50">
        <f t="shared" si="12"/>
        <v>0</v>
      </c>
      <c r="J38" s="30"/>
      <c r="K38" s="30"/>
      <c r="M38" s="26"/>
      <c r="N38" s="7"/>
      <c r="O38" s="7"/>
      <c r="P38" s="30"/>
      <c r="Q38" s="34"/>
      <c r="R38" s="34"/>
      <c r="S38" s="34"/>
      <c r="U38" s="12">
        <f t="shared" si="5"/>
        <v>0</v>
      </c>
    </row>
    <row r="39" spans="2:21">
      <c r="B39" t="s">
        <v>46</v>
      </c>
      <c r="C39" t="s">
        <v>86</v>
      </c>
      <c r="D39" s="37" t="s">
        <v>60</v>
      </c>
      <c r="E39" s="17"/>
      <c r="H39" s="55"/>
      <c r="I39" s="50">
        <f t="shared" si="12"/>
        <v>0</v>
      </c>
      <c r="J39" s="30"/>
      <c r="K39" s="30"/>
      <c r="M39" s="26"/>
      <c r="N39" s="7"/>
      <c r="O39" s="7"/>
      <c r="P39" s="30"/>
      <c r="Q39" s="34"/>
      <c r="R39" s="34"/>
      <c r="S39" s="34"/>
      <c r="U39" s="12">
        <f t="shared" si="5"/>
        <v>0</v>
      </c>
    </row>
    <row r="40" spans="2:21">
      <c r="B40" t="s">
        <v>46</v>
      </c>
      <c r="C40" t="s">
        <v>87</v>
      </c>
      <c r="D40" s="37" t="s">
        <v>62</v>
      </c>
      <c r="E40" s="17"/>
      <c r="H40" s="55"/>
      <c r="I40" s="50">
        <f t="shared" si="12"/>
        <v>0</v>
      </c>
      <c r="J40" s="30"/>
      <c r="K40" s="30"/>
      <c r="M40" s="26"/>
      <c r="N40" s="7"/>
      <c r="O40" s="7"/>
      <c r="P40" s="30"/>
      <c r="Q40" s="34"/>
      <c r="R40" s="34"/>
      <c r="S40" s="34"/>
      <c r="U40" s="12">
        <f t="shared" si="5"/>
        <v>0</v>
      </c>
    </row>
    <row r="41" spans="2:21">
      <c r="B41" t="s">
        <v>46</v>
      </c>
      <c r="D41" s="37"/>
      <c r="E41" s="17"/>
      <c r="H41" s="55"/>
      <c r="I41" s="50"/>
      <c r="J41" s="30"/>
      <c r="K41" s="30"/>
      <c r="M41" s="26"/>
      <c r="N41" s="7"/>
      <c r="O41" s="7"/>
      <c r="P41" s="30"/>
      <c r="Q41" s="34"/>
      <c r="R41" s="34"/>
      <c r="S41" s="34"/>
      <c r="U41" s="12">
        <f t="shared" si="5"/>
        <v>0</v>
      </c>
    </row>
    <row r="42" spans="2:21">
      <c r="B42" s="6" t="s">
        <v>46</v>
      </c>
      <c r="C42" s="6" t="s">
        <v>88</v>
      </c>
      <c r="D42" s="36" t="s">
        <v>64</v>
      </c>
      <c r="E42" s="18"/>
      <c r="F42" s="6"/>
      <c r="G42" s="6"/>
      <c r="H42" s="56"/>
      <c r="I42" s="29">
        <f>SUBTOTAL(9,I43:I49)</f>
        <v>0</v>
      </c>
      <c r="J42" s="29">
        <f>SUBTOTAL(9,J43:J49)</f>
        <v>0</v>
      </c>
      <c r="K42" s="29">
        <f>SUBTOTAL(9,K43:K49)</f>
        <v>0</v>
      </c>
      <c r="L42" s="2"/>
      <c r="M42" s="24">
        <f t="shared" ref="M42:S42" si="13">SUBTOTAL(9,M43:M49)</f>
        <v>0</v>
      </c>
      <c r="N42" s="25">
        <f t="shared" si="13"/>
        <v>0</v>
      </c>
      <c r="O42" s="25">
        <f t="shared" si="13"/>
        <v>0</v>
      </c>
      <c r="P42" s="29">
        <f t="shared" si="13"/>
        <v>0</v>
      </c>
      <c r="Q42" s="33">
        <f t="shared" si="13"/>
        <v>0</v>
      </c>
      <c r="R42" s="33">
        <f t="shared" si="13"/>
        <v>0</v>
      </c>
      <c r="S42" s="33">
        <f t="shared" si="13"/>
        <v>0</v>
      </c>
      <c r="U42" s="12">
        <f t="shared" si="5"/>
        <v>0</v>
      </c>
    </row>
    <row r="43" spans="2:21">
      <c r="B43" t="s">
        <v>46</v>
      </c>
      <c r="C43" t="s">
        <v>89</v>
      </c>
      <c r="D43" s="37" t="s">
        <v>52</v>
      </c>
      <c r="E43" s="17"/>
      <c r="H43" s="55"/>
      <c r="I43" s="50">
        <f>F43*G43*H43</f>
        <v>0</v>
      </c>
      <c r="J43" s="30"/>
      <c r="K43" s="30"/>
      <c r="M43" s="26"/>
      <c r="N43" s="7"/>
      <c r="O43" s="7"/>
      <c r="P43" s="30"/>
      <c r="Q43" s="34"/>
      <c r="R43" s="34"/>
      <c r="S43" s="34"/>
      <c r="U43" s="12">
        <f t="shared" si="5"/>
        <v>0</v>
      </c>
    </row>
    <row r="44" spans="2:21">
      <c r="B44" t="s">
        <v>46</v>
      </c>
      <c r="C44" t="s">
        <v>90</v>
      </c>
      <c r="D44" s="37" t="s">
        <v>54</v>
      </c>
      <c r="E44" s="17"/>
      <c r="H44" s="55"/>
      <c r="I44" s="50">
        <f t="shared" ref="I44:I48" si="14">F44*G44*H44</f>
        <v>0</v>
      </c>
      <c r="J44" s="30"/>
      <c r="K44" s="30"/>
      <c r="M44" s="26"/>
      <c r="N44" s="7"/>
      <c r="O44" s="7"/>
      <c r="P44" s="30"/>
      <c r="Q44" s="34"/>
      <c r="R44" s="34"/>
      <c r="S44" s="34"/>
      <c r="U44" s="12">
        <f t="shared" si="5"/>
        <v>0</v>
      </c>
    </row>
    <row r="45" spans="2:21">
      <c r="B45" t="s">
        <v>46</v>
      </c>
      <c r="C45" t="s">
        <v>91</v>
      </c>
      <c r="D45" s="37" t="s">
        <v>56</v>
      </c>
      <c r="E45" s="17"/>
      <c r="H45" s="55"/>
      <c r="I45" s="50">
        <f t="shared" si="14"/>
        <v>0</v>
      </c>
      <c r="J45" s="30"/>
      <c r="K45" s="30"/>
      <c r="M45" s="26"/>
      <c r="N45" s="7"/>
      <c r="O45" s="7"/>
      <c r="P45" s="30"/>
      <c r="Q45" s="34"/>
      <c r="R45" s="34"/>
      <c r="S45" s="34"/>
      <c r="U45" s="12">
        <f t="shared" si="5"/>
        <v>0</v>
      </c>
    </row>
    <row r="46" spans="2:21">
      <c r="B46" t="s">
        <v>46</v>
      </c>
      <c r="C46" t="s">
        <v>92</v>
      </c>
      <c r="D46" s="37" t="s">
        <v>58</v>
      </c>
      <c r="E46" s="17"/>
      <c r="H46" s="55"/>
      <c r="I46" s="50">
        <f t="shared" si="14"/>
        <v>0</v>
      </c>
      <c r="J46" s="30"/>
      <c r="K46" s="30"/>
      <c r="M46" s="26"/>
      <c r="N46" s="7"/>
      <c r="O46" s="7"/>
      <c r="P46" s="30"/>
      <c r="Q46" s="34"/>
      <c r="R46" s="34"/>
      <c r="S46" s="34"/>
      <c r="U46" s="12">
        <f t="shared" si="5"/>
        <v>0</v>
      </c>
    </row>
    <row r="47" spans="2:21">
      <c r="B47" t="s">
        <v>46</v>
      </c>
      <c r="C47" t="s">
        <v>93</v>
      </c>
      <c r="D47" s="37" t="s">
        <v>60</v>
      </c>
      <c r="E47" s="17"/>
      <c r="H47" s="55"/>
      <c r="I47" s="50">
        <f t="shared" si="14"/>
        <v>0</v>
      </c>
      <c r="J47" s="30"/>
      <c r="K47" s="30"/>
      <c r="M47" s="26"/>
      <c r="N47" s="7"/>
      <c r="O47" s="7"/>
      <c r="P47" s="30"/>
      <c r="Q47" s="34"/>
      <c r="R47" s="34"/>
      <c r="S47" s="34"/>
      <c r="U47" s="12">
        <f t="shared" si="5"/>
        <v>0</v>
      </c>
    </row>
    <row r="48" spans="2:21">
      <c r="B48" t="s">
        <v>46</v>
      </c>
      <c r="C48" t="s">
        <v>94</v>
      </c>
      <c r="D48" s="37" t="s">
        <v>62</v>
      </c>
      <c r="E48" s="17"/>
      <c r="H48" s="55"/>
      <c r="I48" s="50">
        <f t="shared" si="14"/>
        <v>0</v>
      </c>
      <c r="J48" s="30"/>
      <c r="K48" s="30"/>
      <c r="M48" s="26"/>
      <c r="N48" s="7"/>
      <c r="O48" s="7"/>
      <c r="P48" s="30"/>
      <c r="Q48" s="34"/>
      <c r="R48" s="34"/>
      <c r="S48" s="34"/>
      <c r="U48" s="12">
        <f t="shared" si="5"/>
        <v>0</v>
      </c>
    </row>
    <row r="49" spans="2:21">
      <c r="B49" t="s">
        <v>46</v>
      </c>
      <c r="D49" s="37"/>
      <c r="E49" s="17"/>
      <c r="H49" s="55"/>
      <c r="I49" s="50"/>
      <c r="J49" s="30"/>
      <c r="K49" s="30"/>
      <c r="M49" s="26"/>
      <c r="N49" s="7"/>
      <c r="O49" s="7"/>
      <c r="P49" s="30"/>
      <c r="Q49" s="34"/>
      <c r="R49" s="34"/>
      <c r="S49" s="34"/>
      <c r="U49" s="12">
        <f t="shared" si="5"/>
        <v>0</v>
      </c>
    </row>
    <row r="50" spans="2:21">
      <c r="B50" s="6" t="s">
        <v>46</v>
      </c>
      <c r="C50" s="6" t="s">
        <v>95</v>
      </c>
      <c r="D50" s="36" t="s">
        <v>72</v>
      </c>
      <c r="E50" s="18"/>
      <c r="F50" s="6"/>
      <c r="G50" s="6"/>
      <c r="H50" s="56"/>
      <c r="I50" s="29">
        <f>SUBTOTAL(9,I51:I57)</f>
        <v>0</v>
      </c>
      <c r="J50" s="29">
        <f>SUBTOTAL(9,J51:J57)</f>
        <v>0</v>
      </c>
      <c r="K50" s="29">
        <f>SUBTOTAL(9,K51:K57)</f>
        <v>0</v>
      </c>
      <c r="L50" s="2"/>
      <c r="M50" s="24">
        <f t="shared" ref="M50:S50" si="15">SUBTOTAL(9,M51:M57)</f>
        <v>0</v>
      </c>
      <c r="N50" s="25">
        <f t="shared" si="15"/>
        <v>0</v>
      </c>
      <c r="O50" s="25">
        <f t="shared" si="15"/>
        <v>0</v>
      </c>
      <c r="P50" s="29">
        <f t="shared" si="15"/>
        <v>0</v>
      </c>
      <c r="Q50" s="33">
        <f t="shared" si="15"/>
        <v>0</v>
      </c>
      <c r="R50" s="33">
        <f t="shared" si="15"/>
        <v>0</v>
      </c>
      <c r="S50" s="33">
        <f t="shared" si="15"/>
        <v>0</v>
      </c>
      <c r="U50" s="12">
        <f t="shared" si="5"/>
        <v>0</v>
      </c>
    </row>
    <row r="51" spans="2:21">
      <c r="B51" t="s">
        <v>46</v>
      </c>
      <c r="C51" t="s">
        <v>96</v>
      </c>
      <c r="D51" s="37" t="s">
        <v>52</v>
      </c>
      <c r="E51" s="17"/>
      <c r="H51" s="55"/>
      <c r="I51" s="50">
        <f>F51*G51*H51</f>
        <v>0</v>
      </c>
      <c r="J51" s="30"/>
      <c r="K51" s="30"/>
      <c r="M51" s="26"/>
      <c r="N51" s="7"/>
      <c r="O51" s="7"/>
      <c r="P51" s="30"/>
      <c r="Q51" s="34"/>
      <c r="R51" s="34"/>
      <c r="S51" s="34"/>
      <c r="U51" s="12">
        <f t="shared" si="5"/>
        <v>0</v>
      </c>
    </row>
    <row r="52" spans="2:21">
      <c r="B52" t="s">
        <v>46</v>
      </c>
      <c r="C52" t="s">
        <v>97</v>
      </c>
      <c r="D52" s="37" t="s">
        <v>54</v>
      </c>
      <c r="E52" s="17"/>
      <c r="H52" s="55"/>
      <c r="I52" s="50">
        <f t="shared" ref="I52:I56" si="16">F52*G52*H52</f>
        <v>0</v>
      </c>
      <c r="J52" s="30"/>
      <c r="K52" s="30"/>
      <c r="M52" s="26"/>
      <c r="N52" s="7"/>
      <c r="O52" s="7"/>
      <c r="P52" s="30"/>
      <c r="Q52" s="34"/>
      <c r="R52" s="34"/>
      <c r="S52" s="34"/>
      <c r="U52" s="12">
        <f t="shared" si="5"/>
        <v>0</v>
      </c>
    </row>
    <row r="53" spans="2:21">
      <c r="B53" t="s">
        <v>46</v>
      </c>
      <c r="C53" t="s">
        <v>98</v>
      </c>
      <c r="D53" s="37" t="s">
        <v>56</v>
      </c>
      <c r="E53" s="17"/>
      <c r="H53" s="55"/>
      <c r="I53" s="50">
        <f t="shared" si="16"/>
        <v>0</v>
      </c>
      <c r="J53" s="30"/>
      <c r="K53" s="30"/>
      <c r="M53" s="26"/>
      <c r="N53" s="7"/>
      <c r="O53" s="7"/>
      <c r="P53" s="30"/>
      <c r="Q53" s="34"/>
      <c r="R53" s="34"/>
      <c r="S53" s="34"/>
      <c r="U53" s="12">
        <f t="shared" si="5"/>
        <v>0</v>
      </c>
    </row>
    <row r="54" spans="2:21">
      <c r="B54" t="s">
        <v>46</v>
      </c>
      <c r="C54" t="s">
        <v>99</v>
      </c>
      <c r="D54" s="37" t="s">
        <v>58</v>
      </c>
      <c r="E54" s="17"/>
      <c r="H54" s="55"/>
      <c r="I54" s="50">
        <f t="shared" si="16"/>
        <v>0</v>
      </c>
      <c r="J54" s="30"/>
      <c r="K54" s="30"/>
      <c r="M54" s="26"/>
      <c r="N54" s="7"/>
      <c r="O54" s="7"/>
      <c r="P54" s="30"/>
      <c r="Q54" s="34"/>
      <c r="R54" s="34"/>
      <c r="S54" s="34"/>
      <c r="U54" s="12">
        <f t="shared" si="5"/>
        <v>0</v>
      </c>
    </row>
    <row r="55" spans="2:21">
      <c r="B55" t="s">
        <v>46</v>
      </c>
      <c r="C55" t="s">
        <v>100</v>
      </c>
      <c r="D55" s="37" t="s">
        <v>60</v>
      </c>
      <c r="E55" s="17"/>
      <c r="H55" s="55"/>
      <c r="I55" s="50">
        <f t="shared" si="16"/>
        <v>0</v>
      </c>
      <c r="J55" s="30"/>
      <c r="K55" s="30"/>
      <c r="M55" s="26"/>
      <c r="N55" s="7"/>
      <c r="O55" s="7"/>
      <c r="P55" s="30"/>
      <c r="Q55" s="34"/>
      <c r="R55" s="34"/>
      <c r="S55" s="34"/>
      <c r="U55" s="12">
        <f t="shared" si="5"/>
        <v>0</v>
      </c>
    </row>
    <row r="56" spans="2:21">
      <c r="B56" t="s">
        <v>46</v>
      </c>
      <c r="C56" t="s">
        <v>101</v>
      </c>
      <c r="D56" s="37" t="s">
        <v>62</v>
      </c>
      <c r="E56" s="17"/>
      <c r="H56" s="55"/>
      <c r="I56" s="50">
        <f t="shared" si="16"/>
        <v>0</v>
      </c>
      <c r="J56" s="30"/>
      <c r="K56" s="30"/>
      <c r="M56" s="26"/>
      <c r="N56" s="7"/>
      <c r="O56" s="7"/>
      <c r="P56" s="30"/>
      <c r="Q56" s="34"/>
      <c r="R56" s="34"/>
      <c r="S56" s="34"/>
      <c r="U56" s="12">
        <f t="shared" si="5"/>
        <v>0</v>
      </c>
    </row>
    <row r="57" spans="2:21">
      <c r="B57" t="s">
        <v>46</v>
      </c>
      <c r="D57" s="37"/>
      <c r="E57" s="17"/>
      <c r="H57" s="55"/>
      <c r="I57" s="50"/>
      <c r="J57" s="30"/>
      <c r="K57" s="30"/>
      <c r="M57" s="26"/>
      <c r="N57" s="7"/>
      <c r="O57" s="7"/>
      <c r="P57" s="30"/>
      <c r="Q57" s="34"/>
      <c r="R57" s="34"/>
      <c r="S57" s="34"/>
      <c r="U57" s="12">
        <f t="shared" si="5"/>
        <v>0</v>
      </c>
    </row>
    <row r="58" spans="2:21">
      <c r="B58" s="4" t="s">
        <v>46</v>
      </c>
      <c r="C58" s="5">
        <v>3</v>
      </c>
      <c r="D58" s="35" t="s">
        <v>102</v>
      </c>
      <c r="E58" s="19"/>
      <c r="F58" s="4"/>
      <c r="G58" s="4"/>
      <c r="H58" s="57"/>
      <c r="I58" s="28">
        <f>+SUBTOTAL(9,I59:I70)</f>
        <v>0</v>
      </c>
      <c r="J58" s="28">
        <f>+SUBTOTAL(9,J59:J70)</f>
        <v>0</v>
      </c>
      <c r="K58" s="28">
        <f>+SUBTOTAL(9,K59:K70)</f>
        <v>0</v>
      </c>
      <c r="L58" s="9"/>
      <c r="M58" s="22">
        <f t="shared" ref="M58:S58" si="17">+SUBTOTAL(9,M59:M70)</f>
        <v>0</v>
      </c>
      <c r="N58" s="23">
        <f t="shared" si="17"/>
        <v>0</v>
      </c>
      <c r="O58" s="23">
        <f t="shared" si="17"/>
        <v>0</v>
      </c>
      <c r="P58" s="28">
        <f t="shared" si="17"/>
        <v>0</v>
      </c>
      <c r="Q58" s="32">
        <f t="shared" si="17"/>
        <v>0</v>
      </c>
      <c r="R58" s="32">
        <f t="shared" si="17"/>
        <v>0</v>
      </c>
      <c r="S58" s="32">
        <f t="shared" si="17"/>
        <v>0</v>
      </c>
      <c r="U58" s="12">
        <f t="shared" si="5"/>
        <v>0</v>
      </c>
    </row>
    <row r="59" spans="2:21">
      <c r="B59" s="6" t="s">
        <v>46</v>
      </c>
      <c r="C59" s="6" t="s">
        <v>103</v>
      </c>
      <c r="D59" s="36" t="s">
        <v>104</v>
      </c>
      <c r="E59" s="18"/>
      <c r="F59" s="6"/>
      <c r="G59" s="6"/>
      <c r="H59" s="56"/>
      <c r="I59" s="29">
        <f>SUBTOTAL(9,I60:I64)</f>
        <v>0</v>
      </c>
      <c r="J59" s="29">
        <f>SUBTOTAL(9,J60:J64)</f>
        <v>0</v>
      </c>
      <c r="K59" s="29">
        <f>SUBTOTAL(9,K60:K64)</f>
        <v>0</v>
      </c>
      <c r="L59" s="2"/>
      <c r="M59" s="24">
        <f t="shared" ref="M59:S59" si="18">SUBTOTAL(9,M60:M64)</f>
        <v>0</v>
      </c>
      <c r="N59" s="25">
        <f t="shared" si="18"/>
        <v>0</v>
      </c>
      <c r="O59" s="25">
        <f t="shared" si="18"/>
        <v>0</v>
      </c>
      <c r="P59" s="29">
        <f t="shared" si="18"/>
        <v>0</v>
      </c>
      <c r="Q59" s="33">
        <f t="shared" si="18"/>
        <v>0</v>
      </c>
      <c r="R59" s="33">
        <f t="shared" si="18"/>
        <v>0</v>
      </c>
      <c r="S59" s="33">
        <f t="shared" si="18"/>
        <v>0</v>
      </c>
      <c r="U59" s="12">
        <f t="shared" si="5"/>
        <v>0</v>
      </c>
    </row>
    <row r="60" spans="2:21">
      <c r="B60" t="s">
        <v>46</v>
      </c>
      <c r="C60" t="s">
        <v>105</v>
      </c>
      <c r="D60" s="37" t="s">
        <v>52</v>
      </c>
      <c r="E60" s="17"/>
      <c r="H60" s="55"/>
      <c r="I60" s="50">
        <f>F60*G60*H60</f>
        <v>0</v>
      </c>
      <c r="J60" s="30"/>
      <c r="K60" s="30"/>
      <c r="M60" s="26"/>
      <c r="N60" s="7"/>
      <c r="O60" s="7"/>
      <c r="P60" s="30"/>
      <c r="Q60" s="34"/>
      <c r="R60" s="34"/>
      <c r="S60" s="34"/>
      <c r="U60" s="12">
        <f t="shared" si="5"/>
        <v>0</v>
      </c>
    </row>
    <row r="61" spans="2:21">
      <c r="B61" t="s">
        <v>46</v>
      </c>
      <c r="C61" t="s">
        <v>106</v>
      </c>
      <c r="D61" s="37" t="s">
        <v>54</v>
      </c>
      <c r="E61" s="17"/>
      <c r="H61" s="55"/>
      <c r="I61" s="50">
        <f t="shared" ref="I61:I63" si="19">F61*G61*H61</f>
        <v>0</v>
      </c>
      <c r="J61" s="30"/>
      <c r="K61" s="30"/>
      <c r="M61" s="26"/>
      <c r="N61" s="7"/>
      <c r="O61" s="7"/>
      <c r="P61" s="30"/>
      <c r="Q61" s="34"/>
      <c r="R61" s="34"/>
      <c r="S61" s="34"/>
      <c r="U61" s="12">
        <f t="shared" si="5"/>
        <v>0</v>
      </c>
    </row>
    <row r="62" spans="2:21">
      <c r="B62" t="s">
        <v>46</v>
      </c>
      <c r="C62" t="s">
        <v>107</v>
      </c>
      <c r="D62" s="37" t="s">
        <v>56</v>
      </c>
      <c r="E62" s="17"/>
      <c r="H62" s="55"/>
      <c r="I62" s="50">
        <f t="shared" si="19"/>
        <v>0</v>
      </c>
      <c r="J62" s="30"/>
      <c r="K62" s="30"/>
      <c r="M62" s="26"/>
      <c r="N62" s="7"/>
      <c r="O62" s="7"/>
      <c r="P62" s="30"/>
      <c r="Q62" s="34"/>
      <c r="R62" s="34"/>
      <c r="S62" s="34"/>
      <c r="U62" s="12">
        <f t="shared" si="5"/>
        <v>0</v>
      </c>
    </row>
    <row r="63" spans="2:21">
      <c r="B63" t="s">
        <v>46</v>
      </c>
      <c r="C63" t="s">
        <v>108</v>
      </c>
      <c r="D63" s="37" t="s">
        <v>58</v>
      </c>
      <c r="E63" s="17"/>
      <c r="H63" s="55"/>
      <c r="I63" s="50">
        <f t="shared" si="19"/>
        <v>0</v>
      </c>
      <c r="J63" s="30"/>
      <c r="K63" s="30"/>
      <c r="M63" s="26"/>
      <c r="N63" s="7"/>
      <c r="O63" s="7"/>
      <c r="P63" s="30"/>
      <c r="Q63" s="34"/>
      <c r="R63" s="34"/>
      <c r="S63" s="34"/>
      <c r="U63" s="12">
        <f t="shared" si="5"/>
        <v>0</v>
      </c>
    </row>
    <row r="64" spans="2:21">
      <c r="B64" t="s">
        <v>46</v>
      </c>
      <c r="D64" s="37"/>
      <c r="E64" s="17"/>
      <c r="H64" s="55"/>
      <c r="I64" s="50"/>
      <c r="J64" s="30"/>
      <c r="K64" s="30"/>
      <c r="M64" s="26"/>
      <c r="N64" s="7"/>
      <c r="O64" s="7"/>
      <c r="P64" s="30"/>
      <c r="Q64" s="34"/>
      <c r="R64" s="34"/>
      <c r="S64" s="34"/>
      <c r="U64" s="12">
        <f t="shared" si="5"/>
        <v>0</v>
      </c>
    </row>
    <row r="65" spans="2:21">
      <c r="B65" s="6" t="s">
        <v>46</v>
      </c>
      <c r="C65" s="6" t="s">
        <v>109</v>
      </c>
      <c r="D65" s="36" t="s">
        <v>110</v>
      </c>
      <c r="E65" s="18"/>
      <c r="F65" s="6"/>
      <c r="G65" s="6"/>
      <c r="H65" s="56"/>
      <c r="I65" s="29">
        <f>SUBTOTAL(9,I66:I70)</f>
        <v>0</v>
      </c>
      <c r="J65" s="29">
        <f>SUBTOTAL(9,J66:J70)</f>
        <v>0</v>
      </c>
      <c r="K65" s="29">
        <f>SUBTOTAL(9,K66:K70)</f>
        <v>0</v>
      </c>
      <c r="L65" s="2"/>
      <c r="M65" s="24">
        <f t="shared" ref="M65:S65" si="20">SUBTOTAL(9,M66:M70)</f>
        <v>0</v>
      </c>
      <c r="N65" s="25">
        <f t="shared" si="20"/>
        <v>0</v>
      </c>
      <c r="O65" s="25">
        <f t="shared" si="20"/>
        <v>0</v>
      </c>
      <c r="P65" s="29">
        <f t="shared" si="20"/>
        <v>0</v>
      </c>
      <c r="Q65" s="33">
        <f t="shared" si="20"/>
        <v>0</v>
      </c>
      <c r="R65" s="33">
        <f t="shared" si="20"/>
        <v>0</v>
      </c>
      <c r="S65" s="33">
        <f t="shared" si="20"/>
        <v>0</v>
      </c>
      <c r="U65" s="12">
        <f t="shared" si="5"/>
        <v>0</v>
      </c>
    </row>
    <row r="66" spans="2:21">
      <c r="B66" t="s">
        <v>46</v>
      </c>
      <c r="C66" t="s">
        <v>111</v>
      </c>
      <c r="D66" s="37" t="s">
        <v>52</v>
      </c>
      <c r="E66" s="17"/>
      <c r="H66" s="55"/>
      <c r="I66" s="50">
        <f>F66*G66*H66</f>
        <v>0</v>
      </c>
      <c r="J66" s="30"/>
      <c r="K66" s="30"/>
      <c r="M66" s="26"/>
      <c r="N66" s="7"/>
      <c r="O66" s="7"/>
      <c r="P66" s="30"/>
      <c r="Q66" s="34"/>
      <c r="R66" s="34"/>
      <c r="S66" s="34"/>
      <c r="U66" s="12">
        <f t="shared" si="5"/>
        <v>0</v>
      </c>
    </row>
    <row r="67" spans="2:21">
      <c r="B67" t="s">
        <v>46</v>
      </c>
      <c r="C67" t="s">
        <v>112</v>
      </c>
      <c r="D67" s="37" t="s">
        <v>54</v>
      </c>
      <c r="E67" s="17"/>
      <c r="H67" s="55"/>
      <c r="I67" s="50">
        <f t="shared" ref="I67:I69" si="21">F67*G67*H67</f>
        <v>0</v>
      </c>
      <c r="J67" s="30"/>
      <c r="K67" s="30"/>
      <c r="M67" s="26"/>
      <c r="N67" s="7"/>
      <c r="O67" s="7"/>
      <c r="P67" s="30"/>
      <c r="Q67" s="34"/>
      <c r="R67" s="34"/>
      <c r="S67" s="34"/>
      <c r="U67" s="12">
        <f t="shared" si="5"/>
        <v>0</v>
      </c>
    </row>
    <row r="68" spans="2:21">
      <c r="B68" t="s">
        <v>46</v>
      </c>
      <c r="C68" t="s">
        <v>113</v>
      </c>
      <c r="D68" s="37" t="s">
        <v>56</v>
      </c>
      <c r="E68" s="17"/>
      <c r="H68" s="55"/>
      <c r="I68" s="50">
        <f t="shared" si="21"/>
        <v>0</v>
      </c>
      <c r="J68" s="30"/>
      <c r="K68" s="30"/>
      <c r="M68" s="26"/>
      <c r="N68" s="7"/>
      <c r="O68" s="7"/>
      <c r="P68" s="30"/>
      <c r="Q68" s="34"/>
      <c r="R68" s="34"/>
      <c r="S68" s="34"/>
      <c r="U68" s="12">
        <f t="shared" si="5"/>
        <v>0</v>
      </c>
    </row>
    <row r="69" spans="2:21">
      <c r="B69" t="s">
        <v>46</v>
      </c>
      <c r="C69" t="s">
        <v>114</v>
      </c>
      <c r="D69" s="37" t="s">
        <v>58</v>
      </c>
      <c r="E69" s="17"/>
      <c r="H69" s="55"/>
      <c r="I69" s="50">
        <f t="shared" si="21"/>
        <v>0</v>
      </c>
      <c r="J69" s="30"/>
      <c r="K69" s="30"/>
      <c r="M69" s="26"/>
      <c r="N69" s="7"/>
      <c r="O69" s="7"/>
      <c r="P69" s="30"/>
      <c r="Q69" s="34"/>
      <c r="R69" s="34"/>
      <c r="S69" s="34"/>
      <c r="U69" s="12">
        <f t="shared" si="5"/>
        <v>0</v>
      </c>
    </row>
    <row r="70" spans="2:21">
      <c r="B70" t="s">
        <v>46</v>
      </c>
      <c r="D70" s="37"/>
      <c r="E70" s="17"/>
      <c r="H70" s="55"/>
      <c r="I70" s="50"/>
      <c r="J70" s="30"/>
      <c r="K70" s="30"/>
      <c r="M70" s="26"/>
      <c r="N70" s="7"/>
      <c r="O70" s="7"/>
      <c r="P70" s="30"/>
      <c r="Q70" s="34"/>
      <c r="R70" s="34"/>
      <c r="S70" s="34"/>
      <c r="U70" s="12">
        <f t="shared" si="5"/>
        <v>0</v>
      </c>
    </row>
    <row r="71" spans="2:21">
      <c r="B71" s="3" t="s">
        <v>115</v>
      </c>
      <c r="C71" s="3" t="s">
        <v>14</v>
      </c>
      <c r="D71" s="27"/>
      <c r="E71" s="20"/>
      <c r="F71" s="3"/>
      <c r="G71" s="3"/>
      <c r="H71" s="58"/>
      <c r="I71" s="27">
        <f>SUBTOTAL(9,I72:I89)</f>
        <v>0</v>
      </c>
      <c r="J71" s="27">
        <f>SUBTOTAL(9,J72:J89)</f>
        <v>0</v>
      </c>
      <c r="K71" s="27">
        <f>SUBTOTAL(9,K72:K89)</f>
        <v>0</v>
      </c>
      <c r="L71" s="2"/>
      <c r="M71" s="21">
        <f t="shared" ref="M71:S71" si="22">SUBTOTAL(9,M72:M89)</f>
        <v>0</v>
      </c>
      <c r="N71" s="3">
        <f t="shared" si="22"/>
        <v>0</v>
      </c>
      <c r="O71" s="3">
        <f t="shared" si="22"/>
        <v>0</v>
      </c>
      <c r="P71" s="27">
        <f t="shared" si="22"/>
        <v>0</v>
      </c>
      <c r="Q71" s="31">
        <f t="shared" si="22"/>
        <v>0</v>
      </c>
      <c r="R71" s="31">
        <f t="shared" si="22"/>
        <v>0</v>
      </c>
      <c r="S71" s="31">
        <f t="shared" si="22"/>
        <v>0</v>
      </c>
      <c r="U71" s="12">
        <f t="shared" si="5"/>
        <v>0</v>
      </c>
    </row>
    <row r="72" spans="2:21">
      <c r="B72" s="6" t="s">
        <v>115</v>
      </c>
      <c r="C72" s="6" t="s">
        <v>49</v>
      </c>
      <c r="D72" s="36" t="s">
        <v>104</v>
      </c>
      <c r="E72" s="18"/>
      <c r="F72" s="6"/>
      <c r="G72" s="6"/>
      <c r="H72" s="56"/>
      <c r="I72" s="29">
        <f>SUBTOTAL(9,I73:I77)</f>
        <v>0</v>
      </c>
      <c r="J72" s="29">
        <f>SUBTOTAL(9,J73:J77)</f>
        <v>0</v>
      </c>
      <c r="K72" s="29">
        <f>SUBTOTAL(9,K73:K77)</f>
        <v>0</v>
      </c>
      <c r="L72" s="2"/>
      <c r="M72" s="24">
        <f t="shared" ref="M72:S72" si="23">SUBTOTAL(9,M73:M77)</f>
        <v>0</v>
      </c>
      <c r="N72" s="25">
        <f t="shared" si="23"/>
        <v>0</v>
      </c>
      <c r="O72" s="25">
        <f t="shared" si="23"/>
        <v>0</v>
      </c>
      <c r="P72" s="29">
        <f t="shared" si="23"/>
        <v>0</v>
      </c>
      <c r="Q72" s="33">
        <f t="shared" si="23"/>
        <v>0</v>
      </c>
      <c r="R72" s="33">
        <f t="shared" si="23"/>
        <v>0</v>
      </c>
      <c r="S72" s="33">
        <f t="shared" si="23"/>
        <v>0</v>
      </c>
      <c r="U72" s="12">
        <f t="shared" si="5"/>
        <v>0</v>
      </c>
    </row>
    <row r="73" spans="2:21">
      <c r="B73" t="s">
        <v>115</v>
      </c>
      <c r="C73" t="s">
        <v>51</v>
      </c>
      <c r="D73" s="37" t="s">
        <v>52</v>
      </c>
      <c r="E73" s="17"/>
      <c r="H73" s="55"/>
      <c r="I73" s="50">
        <f>F73*G73*H73</f>
        <v>0</v>
      </c>
      <c r="J73" s="30"/>
      <c r="K73" s="30"/>
      <c r="M73" s="26"/>
      <c r="N73" s="7"/>
      <c r="O73" s="7"/>
      <c r="P73" s="30"/>
      <c r="Q73" s="34"/>
      <c r="R73" s="34"/>
      <c r="S73" s="34"/>
      <c r="U73" s="12">
        <f t="shared" si="5"/>
        <v>0</v>
      </c>
    </row>
    <row r="74" spans="2:21">
      <c r="B74" t="s">
        <v>115</v>
      </c>
      <c r="C74" t="s">
        <v>53</v>
      </c>
      <c r="D74" s="37" t="s">
        <v>54</v>
      </c>
      <c r="E74" s="17"/>
      <c r="H74" s="55"/>
      <c r="I74" s="50">
        <f t="shared" ref="I74:I76" si="24">F74*G74*H74</f>
        <v>0</v>
      </c>
      <c r="J74" s="30"/>
      <c r="K74" s="30"/>
      <c r="M74" s="26"/>
      <c r="N74" s="7"/>
      <c r="O74" s="7"/>
      <c r="P74" s="30"/>
      <c r="Q74" s="34"/>
      <c r="R74" s="34"/>
      <c r="S74" s="34"/>
      <c r="U74" s="12">
        <f t="shared" si="5"/>
        <v>0</v>
      </c>
    </row>
    <row r="75" spans="2:21">
      <c r="B75" t="s">
        <v>115</v>
      </c>
      <c r="C75" t="s">
        <v>55</v>
      </c>
      <c r="D75" s="37" t="s">
        <v>56</v>
      </c>
      <c r="E75" s="17"/>
      <c r="H75" s="55"/>
      <c r="I75" s="50">
        <f t="shared" si="24"/>
        <v>0</v>
      </c>
      <c r="J75" s="30"/>
      <c r="K75" s="30"/>
      <c r="M75" s="26"/>
      <c r="N75" s="7"/>
      <c r="O75" s="7"/>
      <c r="P75" s="30"/>
      <c r="Q75" s="34"/>
      <c r="R75" s="34"/>
      <c r="S75" s="34"/>
      <c r="U75" s="12">
        <f t="shared" ref="U75:U92" si="25">I75-SUM(M75:S75)</f>
        <v>0</v>
      </c>
    </row>
    <row r="76" spans="2:21">
      <c r="B76" t="s">
        <v>115</v>
      </c>
      <c r="C76" t="s">
        <v>57</v>
      </c>
      <c r="D76" s="37" t="s">
        <v>58</v>
      </c>
      <c r="E76" s="17"/>
      <c r="H76" s="55"/>
      <c r="I76" s="50">
        <f t="shared" si="24"/>
        <v>0</v>
      </c>
      <c r="J76" s="30"/>
      <c r="K76" s="30"/>
      <c r="M76" s="26"/>
      <c r="N76" s="7"/>
      <c r="O76" s="7"/>
      <c r="P76" s="30"/>
      <c r="Q76" s="34"/>
      <c r="R76" s="34"/>
      <c r="S76" s="34"/>
      <c r="U76" s="12">
        <f t="shared" si="25"/>
        <v>0</v>
      </c>
    </row>
    <row r="77" spans="2:21">
      <c r="B77" t="s">
        <v>115</v>
      </c>
      <c r="D77" s="37"/>
      <c r="E77" s="17"/>
      <c r="H77" s="55"/>
      <c r="I77" s="50"/>
      <c r="J77" s="30"/>
      <c r="K77" s="30"/>
      <c r="M77" s="26"/>
      <c r="N77" s="7"/>
      <c r="O77" s="7"/>
      <c r="P77" s="30"/>
      <c r="Q77" s="34"/>
      <c r="R77" s="34"/>
      <c r="S77" s="34"/>
      <c r="U77" s="12">
        <f t="shared" si="25"/>
        <v>0</v>
      </c>
    </row>
    <row r="78" spans="2:21">
      <c r="B78" s="6" t="s">
        <v>115</v>
      </c>
      <c r="C78" s="6" t="s">
        <v>63</v>
      </c>
      <c r="D78" s="36" t="s">
        <v>110</v>
      </c>
      <c r="E78" s="18"/>
      <c r="F78" s="6"/>
      <c r="G78" s="6"/>
      <c r="H78" s="56"/>
      <c r="I78" s="29">
        <f>SUBTOTAL(9,I79:I83)</f>
        <v>0</v>
      </c>
      <c r="J78" s="29">
        <f>SUBTOTAL(9,J79:J83)</f>
        <v>0</v>
      </c>
      <c r="K78" s="29">
        <f>SUBTOTAL(9,K79:K83)</f>
        <v>0</v>
      </c>
      <c r="L78" s="2"/>
      <c r="M78" s="24">
        <f t="shared" ref="M78:S78" si="26">SUBTOTAL(9,M79:M83)</f>
        <v>0</v>
      </c>
      <c r="N78" s="25">
        <f t="shared" si="26"/>
        <v>0</v>
      </c>
      <c r="O78" s="25">
        <f t="shared" si="26"/>
        <v>0</v>
      </c>
      <c r="P78" s="29">
        <f t="shared" si="26"/>
        <v>0</v>
      </c>
      <c r="Q78" s="33">
        <f t="shared" si="26"/>
        <v>0</v>
      </c>
      <c r="R78" s="33">
        <f t="shared" si="26"/>
        <v>0</v>
      </c>
      <c r="S78" s="33">
        <f t="shared" si="26"/>
        <v>0</v>
      </c>
      <c r="U78" s="12">
        <f t="shared" si="25"/>
        <v>0</v>
      </c>
    </row>
    <row r="79" spans="2:21">
      <c r="B79" t="s">
        <v>115</v>
      </c>
      <c r="C79" t="s">
        <v>65</v>
      </c>
      <c r="D79" s="37" t="s">
        <v>52</v>
      </c>
      <c r="E79" s="17"/>
      <c r="H79" s="55"/>
      <c r="I79" s="50">
        <f>F79*G79*H79</f>
        <v>0</v>
      </c>
      <c r="J79" s="30"/>
      <c r="K79" s="30"/>
      <c r="M79" s="26"/>
      <c r="N79" s="7"/>
      <c r="O79" s="7"/>
      <c r="P79" s="30"/>
      <c r="Q79" s="34"/>
      <c r="R79" s="34"/>
      <c r="S79" s="34"/>
      <c r="U79" s="12">
        <f t="shared" si="25"/>
        <v>0</v>
      </c>
    </row>
    <row r="80" spans="2:21">
      <c r="B80" t="s">
        <v>115</v>
      </c>
      <c r="C80" t="s">
        <v>66</v>
      </c>
      <c r="D80" s="37" t="s">
        <v>54</v>
      </c>
      <c r="E80" s="17"/>
      <c r="H80" s="55"/>
      <c r="I80" s="50">
        <f t="shared" ref="I80:I82" si="27">F80*G80*H80</f>
        <v>0</v>
      </c>
      <c r="J80" s="30"/>
      <c r="K80" s="30"/>
      <c r="M80" s="26"/>
      <c r="N80" s="7"/>
      <c r="O80" s="7"/>
      <c r="P80" s="30"/>
      <c r="Q80" s="34"/>
      <c r="R80" s="34"/>
      <c r="S80" s="34"/>
      <c r="U80" s="12">
        <f t="shared" si="25"/>
        <v>0</v>
      </c>
    </row>
    <row r="81" spans="2:21">
      <c r="B81" t="s">
        <v>115</v>
      </c>
      <c r="C81" t="s">
        <v>67</v>
      </c>
      <c r="D81" s="37" t="s">
        <v>56</v>
      </c>
      <c r="E81" s="17"/>
      <c r="H81" s="55"/>
      <c r="I81" s="50">
        <f t="shared" si="27"/>
        <v>0</v>
      </c>
      <c r="J81" s="30"/>
      <c r="K81" s="30"/>
      <c r="M81" s="26"/>
      <c r="N81" s="7"/>
      <c r="O81" s="7"/>
      <c r="P81" s="30"/>
      <c r="Q81" s="34"/>
      <c r="R81" s="34"/>
      <c r="S81" s="34"/>
      <c r="U81" s="12">
        <f t="shared" si="25"/>
        <v>0</v>
      </c>
    </row>
    <row r="82" spans="2:21">
      <c r="B82" t="s">
        <v>115</v>
      </c>
      <c r="C82" t="s">
        <v>68</v>
      </c>
      <c r="D82" s="37" t="s">
        <v>58</v>
      </c>
      <c r="E82" s="17"/>
      <c r="H82" s="55"/>
      <c r="I82" s="50">
        <f t="shared" si="27"/>
        <v>0</v>
      </c>
      <c r="J82" s="30"/>
      <c r="K82" s="30"/>
      <c r="M82" s="26"/>
      <c r="N82" s="7"/>
      <c r="O82" s="7"/>
      <c r="P82" s="30"/>
      <c r="Q82" s="34"/>
      <c r="R82" s="34"/>
      <c r="S82" s="34"/>
      <c r="U82" s="12">
        <f t="shared" si="25"/>
        <v>0</v>
      </c>
    </row>
    <row r="83" spans="2:21">
      <c r="B83" t="s">
        <v>115</v>
      </c>
      <c r="D83" s="37"/>
      <c r="E83" s="17"/>
      <c r="H83" s="55"/>
      <c r="I83" s="50"/>
      <c r="J83" s="30"/>
      <c r="K83" s="30"/>
      <c r="M83" s="26"/>
      <c r="N83" s="7"/>
      <c r="O83" s="7"/>
      <c r="P83" s="30"/>
      <c r="Q83" s="34"/>
      <c r="R83" s="34"/>
      <c r="S83" s="34"/>
      <c r="U83" s="12">
        <f t="shared" si="25"/>
        <v>0</v>
      </c>
    </row>
    <row r="84" spans="2:21">
      <c r="B84" s="6" t="s">
        <v>115</v>
      </c>
      <c r="C84" s="6" t="s">
        <v>71</v>
      </c>
      <c r="D84" s="36" t="s">
        <v>116</v>
      </c>
      <c r="E84" s="18"/>
      <c r="F84" s="6"/>
      <c r="G84" s="6"/>
      <c r="H84" s="56"/>
      <c r="I84" s="29">
        <f>SUBTOTAL(9,I85:I89)</f>
        <v>0</v>
      </c>
      <c r="J84" s="29">
        <f>SUBTOTAL(9,J85:J89)</f>
        <v>0</v>
      </c>
      <c r="K84" s="29">
        <f>SUBTOTAL(9,K85:K89)</f>
        <v>0</v>
      </c>
      <c r="L84" s="2"/>
      <c r="M84" s="24">
        <f t="shared" ref="M84:S84" si="28">SUBTOTAL(9,M85:M89)</f>
        <v>0</v>
      </c>
      <c r="N84" s="25">
        <f t="shared" si="28"/>
        <v>0</v>
      </c>
      <c r="O84" s="25">
        <f t="shared" si="28"/>
        <v>0</v>
      </c>
      <c r="P84" s="29">
        <f t="shared" si="28"/>
        <v>0</v>
      </c>
      <c r="Q84" s="33">
        <f t="shared" si="28"/>
        <v>0</v>
      </c>
      <c r="R84" s="33">
        <f t="shared" si="28"/>
        <v>0</v>
      </c>
      <c r="S84" s="33">
        <f t="shared" si="28"/>
        <v>0</v>
      </c>
      <c r="U84" s="12">
        <f t="shared" si="25"/>
        <v>0</v>
      </c>
    </row>
    <row r="85" spans="2:21">
      <c r="B85" t="s">
        <v>115</v>
      </c>
      <c r="C85" t="s">
        <v>73</v>
      </c>
      <c r="D85" s="37" t="s">
        <v>52</v>
      </c>
      <c r="E85" s="17"/>
      <c r="H85" s="55"/>
      <c r="I85" s="50">
        <f>F85*G85*H85</f>
        <v>0</v>
      </c>
      <c r="J85" s="30"/>
      <c r="K85" s="30"/>
      <c r="M85" s="26"/>
      <c r="N85" s="7"/>
      <c r="O85" s="7"/>
      <c r="P85" s="30"/>
      <c r="Q85" s="34"/>
      <c r="R85" s="34"/>
      <c r="S85" s="34"/>
      <c r="U85" s="12">
        <f t="shared" si="25"/>
        <v>0</v>
      </c>
    </row>
    <row r="86" spans="2:21">
      <c r="B86" t="s">
        <v>115</v>
      </c>
      <c r="C86" t="s">
        <v>74</v>
      </c>
      <c r="D86" s="37" t="s">
        <v>54</v>
      </c>
      <c r="E86" s="17"/>
      <c r="H86" s="55"/>
      <c r="I86" s="50">
        <f t="shared" ref="I86:I88" si="29">F86*G86*H86</f>
        <v>0</v>
      </c>
      <c r="J86" s="30"/>
      <c r="K86" s="30"/>
      <c r="M86" s="26"/>
      <c r="N86" s="7"/>
      <c r="O86" s="7"/>
      <c r="P86" s="30"/>
      <c r="Q86" s="34"/>
      <c r="R86" s="34"/>
      <c r="S86" s="34"/>
      <c r="U86" s="12">
        <f t="shared" si="25"/>
        <v>0</v>
      </c>
    </row>
    <row r="87" spans="2:21">
      <c r="B87" t="s">
        <v>115</v>
      </c>
      <c r="C87" t="s">
        <v>75</v>
      </c>
      <c r="D87" s="37" t="s">
        <v>56</v>
      </c>
      <c r="E87" s="17"/>
      <c r="H87" s="55"/>
      <c r="I87" s="50">
        <f t="shared" si="29"/>
        <v>0</v>
      </c>
      <c r="J87" s="30"/>
      <c r="K87" s="30"/>
      <c r="M87" s="26"/>
      <c r="N87" s="7"/>
      <c r="O87" s="7"/>
      <c r="P87" s="30"/>
      <c r="Q87" s="34"/>
      <c r="R87" s="34"/>
      <c r="S87" s="34"/>
      <c r="U87" s="12">
        <f t="shared" si="25"/>
        <v>0</v>
      </c>
    </row>
    <row r="88" spans="2:21">
      <c r="B88" t="s">
        <v>115</v>
      </c>
      <c r="C88" t="s">
        <v>76</v>
      </c>
      <c r="D88" s="37" t="s">
        <v>58</v>
      </c>
      <c r="E88" s="17"/>
      <c r="H88" s="55"/>
      <c r="I88" s="50">
        <f t="shared" si="29"/>
        <v>0</v>
      </c>
      <c r="J88" s="30"/>
      <c r="K88" s="30"/>
      <c r="M88" s="26"/>
      <c r="N88" s="7"/>
      <c r="O88" s="7"/>
      <c r="P88" s="30"/>
      <c r="Q88" s="34"/>
      <c r="R88" s="34"/>
      <c r="S88" s="34"/>
      <c r="U88" s="12">
        <f t="shared" si="25"/>
        <v>0</v>
      </c>
    </row>
    <row r="89" spans="2:21">
      <c r="B89" t="s">
        <v>115</v>
      </c>
      <c r="D89" s="37"/>
      <c r="E89" s="17"/>
      <c r="H89" s="55"/>
      <c r="I89" s="50"/>
      <c r="J89" s="30"/>
      <c r="K89" s="30"/>
      <c r="M89" s="26"/>
      <c r="N89" s="7"/>
      <c r="O89" s="7"/>
      <c r="P89" s="30"/>
      <c r="Q89" s="34"/>
      <c r="R89" s="34"/>
      <c r="S89" s="34"/>
      <c r="U89" s="12">
        <f t="shared" si="25"/>
        <v>0</v>
      </c>
    </row>
    <row r="90" spans="2:21">
      <c r="B90" s="3" t="s">
        <v>117</v>
      </c>
      <c r="C90" s="3" t="s">
        <v>17</v>
      </c>
      <c r="D90" s="27"/>
      <c r="E90" s="14"/>
      <c r="F90" s="3"/>
      <c r="G90" s="3"/>
      <c r="H90" s="58"/>
      <c r="I90" s="27">
        <f>SUBTOTAL(9,I91:I92)</f>
        <v>0</v>
      </c>
      <c r="J90" s="27">
        <f>SUBTOTAL(9,J91:J92)</f>
        <v>0</v>
      </c>
      <c r="K90" s="27">
        <f>SUBTOTAL(9,K91:K92)</f>
        <v>0</v>
      </c>
      <c r="L90" s="2"/>
      <c r="M90" s="21">
        <f t="shared" ref="M90:S90" si="30">SUBTOTAL(9,M91:M92)</f>
        <v>0</v>
      </c>
      <c r="N90" s="3">
        <f t="shared" si="30"/>
        <v>0</v>
      </c>
      <c r="O90" s="3">
        <f t="shared" si="30"/>
        <v>0</v>
      </c>
      <c r="P90" s="27">
        <f t="shared" si="30"/>
        <v>0</v>
      </c>
      <c r="Q90" s="31">
        <f t="shared" si="30"/>
        <v>0</v>
      </c>
      <c r="R90" s="31">
        <f t="shared" si="30"/>
        <v>0</v>
      </c>
      <c r="S90" s="31">
        <f t="shared" si="30"/>
        <v>0</v>
      </c>
      <c r="U90" s="12">
        <f t="shared" si="25"/>
        <v>0</v>
      </c>
    </row>
    <row r="91" spans="2:21">
      <c r="B91" s="6" t="s">
        <v>117</v>
      </c>
      <c r="C91" s="6" t="s">
        <v>49</v>
      </c>
      <c r="D91" s="36" t="s">
        <v>17</v>
      </c>
      <c r="E91" s="16"/>
      <c r="F91" s="6"/>
      <c r="G91" s="6"/>
      <c r="H91" s="56"/>
      <c r="I91" s="29">
        <f>SUBTOTAL(9,I92)</f>
        <v>0</v>
      </c>
      <c r="J91" s="29">
        <f>SUBTOTAL(9,J92)</f>
        <v>0</v>
      </c>
      <c r="K91" s="29">
        <f>SUBTOTAL(9,K92)</f>
        <v>0</v>
      </c>
      <c r="L91" s="2"/>
      <c r="M91" s="24">
        <f t="shared" ref="M91:S91" si="31">SUBTOTAL(9,M92)</f>
        <v>0</v>
      </c>
      <c r="N91" s="25">
        <f t="shared" si="31"/>
        <v>0</v>
      </c>
      <c r="O91" s="25">
        <f t="shared" si="31"/>
        <v>0</v>
      </c>
      <c r="P91" s="29">
        <f t="shared" si="31"/>
        <v>0</v>
      </c>
      <c r="Q91" s="33">
        <f t="shared" si="31"/>
        <v>0</v>
      </c>
      <c r="R91" s="33">
        <f t="shared" si="31"/>
        <v>0</v>
      </c>
      <c r="S91" s="33">
        <f t="shared" si="31"/>
        <v>0</v>
      </c>
      <c r="U91" s="12">
        <f t="shared" si="25"/>
        <v>0</v>
      </c>
    </row>
    <row r="92" spans="2:21">
      <c r="B92" t="s">
        <v>117</v>
      </c>
      <c r="C92" t="s">
        <v>51</v>
      </c>
      <c r="D92" s="37" t="s">
        <v>118</v>
      </c>
      <c r="H92" s="55"/>
      <c r="I92" s="50">
        <f>I7*0.07</f>
        <v>0</v>
      </c>
      <c r="J92" s="30">
        <f>J7*0.07</f>
        <v>0</v>
      </c>
      <c r="K92" s="30">
        <f>K7*0.07</f>
        <v>0</v>
      </c>
      <c r="M92" s="26">
        <f t="shared" ref="M92:S92" si="32">M7*0.07</f>
        <v>0</v>
      </c>
      <c r="N92" s="7">
        <f t="shared" si="32"/>
        <v>0</v>
      </c>
      <c r="O92" s="7">
        <f t="shared" si="32"/>
        <v>0</v>
      </c>
      <c r="P92" s="30">
        <f t="shared" si="32"/>
        <v>0</v>
      </c>
      <c r="Q92" s="34">
        <f t="shared" si="32"/>
        <v>0</v>
      </c>
      <c r="R92" s="34">
        <f t="shared" si="32"/>
        <v>0</v>
      </c>
      <c r="S92" s="34">
        <f t="shared" si="32"/>
        <v>0</v>
      </c>
      <c r="U92" s="12">
        <f t="shared" si="25"/>
        <v>0</v>
      </c>
    </row>
    <row r="93" spans="2:21">
      <c r="B93" s="3"/>
      <c r="C93" s="3" t="s">
        <v>119</v>
      </c>
      <c r="D93" s="27"/>
      <c r="E93" s="14"/>
      <c r="F93" s="3"/>
      <c r="G93" s="3"/>
      <c r="H93" s="58"/>
      <c r="I93" s="27">
        <f>SUBTOTAL(9,I7:I92)</f>
        <v>0</v>
      </c>
      <c r="J93" s="27">
        <f>SUBTOTAL(9,J7:J92)</f>
        <v>0</v>
      </c>
      <c r="K93" s="27">
        <f>SUBTOTAL(9,K7:K92)</f>
        <v>0</v>
      </c>
      <c r="L93" s="2"/>
      <c r="M93" s="21">
        <f t="shared" ref="M93:S93" si="33">SUBTOTAL(9,M7:M92)</f>
        <v>0</v>
      </c>
      <c r="N93" s="3">
        <f t="shared" si="33"/>
        <v>0</v>
      </c>
      <c r="O93" s="3">
        <f t="shared" si="33"/>
        <v>0</v>
      </c>
      <c r="P93" s="27">
        <f t="shared" si="33"/>
        <v>0</v>
      </c>
      <c r="Q93" s="31">
        <f t="shared" si="33"/>
        <v>0</v>
      </c>
      <c r="R93" s="31">
        <f t="shared" si="33"/>
        <v>0</v>
      </c>
      <c r="S93" s="31">
        <f t="shared" si="33"/>
        <v>0</v>
      </c>
      <c r="U93" s="12">
        <f t="shared" ref="U93" si="34">I93-SUM(M93:S93)</f>
        <v>0</v>
      </c>
    </row>
    <row r="94" spans="2:21">
      <c r="J94" s="109" t="s">
        <v>120</v>
      </c>
      <c r="K94" s="108">
        <f>I93-J93-K93</f>
        <v>0</v>
      </c>
    </row>
    <row r="96" spans="2:21">
      <c r="I96" s="110" t="s">
        <v>121</v>
      </c>
      <c r="J96" s="111" t="str">
        <f>IFERROR(CT_Enabel/CT,"-")</f>
        <v>-</v>
      </c>
      <c r="K96" s="112" t="str">
        <f>IFERROR(CT_Grantee/CT,"-")</f>
        <v>-</v>
      </c>
    </row>
  </sheetData>
  <phoneticPr fontId="5" type="noConversion"/>
  <pageMargins left="0.7" right="0.7" top="0.75" bottom="0.75" header="0.3" footer="0.3"/>
  <ignoredErrors>
    <ignoredError sqref="O2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7D119-2BDE-467C-A78E-493DDF0F82D1}">
  <sheetPr codeName="Feuil3"/>
  <dimension ref="A2:U104"/>
  <sheetViews>
    <sheetView topLeftCell="A63" workbookViewId="0">
      <selection activeCell="N18" sqref="N18"/>
    </sheetView>
  </sheetViews>
  <sheetFormatPr defaultColWidth="11.42578125" defaultRowHeight="14.45"/>
  <cols>
    <col min="1" max="1" width="4.42578125" customWidth="1"/>
    <col min="2" max="2" width="5" customWidth="1"/>
    <col min="3" max="3" width="7.5703125" customWidth="1"/>
    <col min="4" max="4" width="47.28515625" customWidth="1"/>
    <col min="5" max="5" width="11.5703125" style="13"/>
    <col min="8" max="8" width="13.85546875" customWidth="1"/>
    <col min="9" max="9" width="21.140625" style="2" customWidth="1"/>
    <col min="10" max="11" width="14.85546875" style="2" customWidth="1"/>
    <col min="12" max="12" width="3.85546875" style="7" customWidth="1"/>
    <col min="17" max="17" width="13.28515625" customWidth="1"/>
    <col min="20" max="20" width="1.7109375" customWidth="1"/>
    <col min="21" max="21" width="7.7109375" style="10" customWidth="1"/>
  </cols>
  <sheetData>
    <row r="2" spans="1:21" ht="21">
      <c r="B2" s="1" t="s">
        <v>122</v>
      </c>
    </row>
    <row r="3" spans="1:21" ht="9.6" customHeight="1">
      <c r="B3" s="1"/>
    </row>
    <row r="4" spans="1:21">
      <c r="A4" s="100" t="s">
        <v>34</v>
      </c>
      <c r="C4" s="98"/>
      <c r="D4" s="105" t="str">
        <f>IF(Grant_Ref="", "-", Grant_Ref)</f>
        <v>-</v>
      </c>
    </row>
    <row r="5" spans="1:21">
      <c r="A5" s="101" t="s">
        <v>35</v>
      </c>
      <c r="C5" s="98"/>
      <c r="D5" s="105" t="str">
        <f>IF(Grantee_Name="", "-", Grantee_Name)</f>
        <v>-</v>
      </c>
      <c r="E5" s="46" t="s">
        <v>36</v>
      </c>
      <c r="F5" s="47"/>
      <c r="G5" s="47"/>
      <c r="H5" s="47"/>
      <c r="I5" s="48"/>
      <c r="J5" s="48"/>
      <c r="K5" s="48"/>
      <c r="L5" s="38"/>
      <c r="M5" s="46" t="s">
        <v>37</v>
      </c>
      <c r="N5" s="47"/>
      <c r="O5" s="47"/>
      <c r="P5" s="47"/>
      <c r="Q5" s="47"/>
      <c r="R5" s="47"/>
      <c r="S5" s="49"/>
    </row>
    <row r="6" spans="1:21">
      <c r="E6" s="43" t="s">
        <v>38</v>
      </c>
      <c r="F6" s="44" t="s">
        <v>39</v>
      </c>
      <c r="G6" s="44" t="s">
        <v>40</v>
      </c>
      <c r="H6" s="44" t="s">
        <v>41</v>
      </c>
      <c r="I6" s="45" t="s">
        <v>42</v>
      </c>
      <c r="J6" s="45" t="s">
        <v>43</v>
      </c>
      <c r="K6" s="45" t="s">
        <v>44</v>
      </c>
      <c r="L6" s="8"/>
      <c r="M6" s="39" t="s">
        <v>12</v>
      </c>
      <c r="N6" s="40" t="s">
        <v>15</v>
      </c>
      <c r="O6" s="40" t="s">
        <v>18</v>
      </c>
      <c r="P6" s="41" t="s">
        <v>20</v>
      </c>
      <c r="Q6" s="42" t="s">
        <v>23</v>
      </c>
      <c r="R6" s="42" t="s">
        <v>25</v>
      </c>
      <c r="S6" s="42" t="s">
        <v>27</v>
      </c>
      <c r="U6" s="11" t="s">
        <v>123</v>
      </c>
    </row>
    <row r="7" spans="1:21" ht="16.899999999999999" customHeight="1">
      <c r="B7" s="3" t="s">
        <v>46</v>
      </c>
      <c r="C7" s="3" t="s">
        <v>47</v>
      </c>
      <c r="D7" s="27"/>
      <c r="E7" s="14"/>
      <c r="F7" s="14"/>
      <c r="G7" s="3"/>
      <c r="H7" s="14"/>
      <c r="I7" s="27">
        <f>SUBTOTAL(9,I8:I78)</f>
        <v>391602</v>
      </c>
      <c r="J7" s="27">
        <f>SUBTOTAL(9,J8:J78)</f>
        <v>349500</v>
      </c>
      <c r="K7" s="27">
        <f>SUBTOTAL(9,K8:K78)</f>
        <v>42102</v>
      </c>
      <c r="L7" s="2"/>
      <c r="M7" s="21">
        <f t="shared" ref="M7:S7" si="0">SUBTOTAL(9,M8:M78)</f>
        <v>34129</v>
      </c>
      <c r="N7" s="3">
        <f t="shared" si="0"/>
        <v>30129</v>
      </c>
      <c r="O7" s="3">
        <f t="shared" si="0"/>
        <v>115379</v>
      </c>
      <c r="P7" s="27">
        <f t="shared" si="0"/>
        <v>67629</v>
      </c>
      <c r="Q7" s="31">
        <f t="shared" si="0"/>
        <v>144336</v>
      </c>
      <c r="R7" s="31">
        <f t="shared" si="0"/>
        <v>0</v>
      </c>
      <c r="S7" s="31">
        <f t="shared" si="0"/>
        <v>0</v>
      </c>
      <c r="U7" s="12">
        <f t="shared" ref="U7:U9" si="1">I7-SUM(M7:S7)</f>
        <v>0</v>
      </c>
    </row>
    <row r="8" spans="1:21">
      <c r="B8" s="4" t="s">
        <v>46</v>
      </c>
      <c r="C8" s="5">
        <v>1</v>
      </c>
      <c r="D8" s="35" t="s">
        <v>48</v>
      </c>
      <c r="E8" s="15"/>
      <c r="F8" s="15"/>
      <c r="G8" s="4"/>
      <c r="H8" s="15"/>
      <c r="I8" s="28">
        <f>+SUBTOTAL(9,I9:I40)</f>
        <v>235362</v>
      </c>
      <c r="J8" s="28">
        <f>+SUBTOTAL(9,J9:J40)</f>
        <v>229500</v>
      </c>
      <c r="K8" s="28">
        <f>+SUBTOTAL(9,K9:K40)</f>
        <v>5862</v>
      </c>
      <c r="L8" s="9"/>
      <c r="M8" s="22">
        <f t="shared" ref="M8:S8" si="2">+SUBTOTAL(9,M9:M40)</f>
        <v>14599</v>
      </c>
      <c r="N8" s="23">
        <f t="shared" si="2"/>
        <v>10599</v>
      </c>
      <c r="O8" s="23">
        <f t="shared" si="2"/>
        <v>95849</v>
      </c>
      <c r="P8" s="28">
        <f t="shared" si="2"/>
        <v>48099</v>
      </c>
      <c r="Q8" s="32">
        <f t="shared" si="2"/>
        <v>66216</v>
      </c>
      <c r="R8" s="32">
        <f t="shared" si="2"/>
        <v>0</v>
      </c>
      <c r="S8" s="32">
        <f t="shared" si="2"/>
        <v>0</v>
      </c>
      <c r="U8" s="12">
        <f t="shared" si="1"/>
        <v>0</v>
      </c>
    </row>
    <row r="9" spans="1:21">
      <c r="B9" s="6" t="s">
        <v>46</v>
      </c>
      <c r="C9" s="6" t="s">
        <v>49</v>
      </c>
      <c r="D9" s="36" t="s">
        <v>50</v>
      </c>
      <c r="E9" s="16"/>
      <c r="F9" s="16"/>
      <c r="G9" s="6"/>
      <c r="H9" s="16"/>
      <c r="I9" s="29">
        <f>SUBTOTAL(9,I10:I16)</f>
        <v>75792</v>
      </c>
      <c r="J9" s="29">
        <f>SUBTOTAL(9,J10:J16)</f>
        <v>72000</v>
      </c>
      <c r="K9" s="29">
        <f>SUBTOTAL(9,K10:K16)</f>
        <v>3792</v>
      </c>
      <c r="L9" s="2"/>
      <c r="M9" s="24">
        <f t="shared" ref="M9:S9" si="3">SUBTOTAL(9,M10:M16)</f>
        <v>13599</v>
      </c>
      <c r="N9" s="25">
        <f t="shared" si="3"/>
        <v>10599</v>
      </c>
      <c r="O9" s="25">
        <f t="shared" si="3"/>
        <v>18099</v>
      </c>
      <c r="P9" s="29">
        <f t="shared" si="3"/>
        <v>10599</v>
      </c>
      <c r="Q9" s="33">
        <f t="shared" si="3"/>
        <v>22896</v>
      </c>
      <c r="R9" s="33">
        <f t="shared" si="3"/>
        <v>0</v>
      </c>
      <c r="S9" s="33">
        <f t="shared" si="3"/>
        <v>0</v>
      </c>
      <c r="U9" s="12">
        <f t="shared" si="1"/>
        <v>0</v>
      </c>
    </row>
    <row r="10" spans="1:21">
      <c r="B10" t="s">
        <v>46</v>
      </c>
      <c r="C10" t="s">
        <v>51</v>
      </c>
      <c r="D10" s="37" t="s">
        <v>124</v>
      </c>
      <c r="E10" s="59" t="s">
        <v>125</v>
      </c>
      <c r="F10" s="13">
        <v>24</v>
      </c>
      <c r="G10" s="51">
        <v>2500</v>
      </c>
      <c r="H10" s="55">
        <v>0.5</v>
      </c>
      <c r="I10" s="50">
        <f>F10*G10*H10</f>
        <v>30000</v>
      </c>
      <c r="J10" s="30">
        <v>30000</v>
      </c>
      <c r="K10" s="30"/>
      <c r="M10" s="26">
        <f>$I$10/8</f>
        <v>3750</v>
      </c>
      <c r="N10" s="7">
        <f t="shared" ref="N10:P10" si="4">$I$10/8</f>
        <v>3750</v>
      </c>
      <c r="O10" s="7">
        <f t="shared" si="4"/>
        <v>3750</v>
      </c>
      <c r="P10" s="30">
        <f t="shared" si="4"/>
        <v>3750</v>
      </c>
      <c r="Q10" s="34">
        <f>I10/2</f>
        <v>15000</v>
      </c>
      <c r="R10" s="34"/>
      <c r="S10" s="34"/>
      <c r="U10" s="12">
        <f>I10-SUM(M10:S10)</f>
        <v>0</v>
      </c>
    </row>
    <row r="11" spans="1:21">
      <c r="B11" t="s">
        <v>46</v>
      </c>
      <c r="C11" t="s">
        <v>53</v>
      </c>
      <c r="D11" s="37" t="s">
        <v>126</v>
      </c>
      <c r="E11" s="59" t="s">
        <v>125</v>
      </c>
      <c r="F11" s="13">
        <v>12</v>
      </c>
      <c r="G11" s="51">
        <v>4500</v>
      </c>
      <c r="H11" s="55">
        <v>0.5</v>
      </c>
      <c r="I11" s="50">
        <f t="shared" ref="I11:I15" si="5">F11*G11*H11</f>
        <v>27000</v>
      </c>
      <c r="J11" s="30">
        <v>27000</v>
      </c>
      <c r="K11" s="30"/>
      <c r="M11" s="26">
        <f>$I$11/4</f>
        <v>6750</v>
      </c>
      <c r="N11" s="7">
        <f t="shared" ref="N11:P11" si="6">$I$11/4</f>
        <v>6750</v>
      </c>
      <c r="O11" s="7">
        <f t="shared" si="6"/>
        <v>6750</v>
      </c>
      <c r="P11" s="30">
        <f t="shared" si="6"/>
        <v>6750</v>
      </c>
      <c r="Q11" s="34"/>
      <c r="R11" s="34"/>
      <c r="S11" s="34"/>
      <c r="U11" s="12">
        <f t="shared" ref="U11:U82" si="7">I11-SUM(M11:S11)</f>
        <v>0</v>
      </c>
    </row>
    <row r="12" spans="1:21">
      <c r="B12" t="s">
        <v>46</v>
      </c>
      <c r="C12" t="s">
        <v>55</v>
      </c>
      <c r="D12" s="37" t="s">
        <v>127</v>
      </c>
      <c r="E12" s="59" t="s">
        <v>38</v>
      </c>
      <c r="F12" s="13">
        <v>1</v>
      </c>
      <c r="G12" s="51">
        <v>3000</v>
      </c>
      <c r="H12" s="55">
        <v>0.75</v>
      </c>
      <c r="I12" s="50">
        <f t="shared" si="5"/>
        <v>2250</v>
      </c>
      <c r="J12" s="30"/>
      <c r="K12" s="30">
        <v>2250</v>
      </c>
      <c r="M12" s="26">
        <f>I12</f>
        <v>2250</v>
      </c>
      <c r="N12" s="7"/>
      <c r="O12" s="7"/>
      <c r="P12" s="30"/>
      <c r="Q12" s="34"/>
      <c r="R12" s="34"/>
      <c r="S12" s="34"/>
      <c r="U12" s="12">
        <f t="shared" si="7"/>
        <v>0</v>
      </c>
    </row>
    <row r="13" spans="1:21">
      <c r="B13" t="s">
        <v>46</v>
      </c>
      <c r="C13" t="s">
        <v>57</v>
      </c>
      <c r="D13" s="37" t="s">
        <v>128</v>
      </c>
      <c r="E13" s="59" t="s">
        <v>129</v>
      </c>
      <c r="F13" s="13">
        <f>30*24</f>
        <v>720</v>
      </c>
      <c r="G13" s="51">
        <v>1.1000000000000001</v>
      </c>
      <c r="H13" s="55">
        <v>1</v>
      </c>
      <c r="I13" s="50">
        <f t="shared" si="5"/>
        <v>792.00000000000011</v>
      </c>
      <c r="J13" s="30"/>
      <c r="K13" s="30">
        <v>792</v>
      </c>
      <c r="M13" s="26">
        <f>$I$13/8</f>
        <v>99.000000000000014</v>
      </c>
      <c r="N13" s="7">
        <f t="shared" ref="N13:P13" si="8">$I$13/8</f>
        <v>99.000000000000014</v>
      </c>
      <c r="O13" s="7">
        <f t="shared" si="8"/>
        <v>99.000000000000014</v>
      </c>
      <c r="P13" s="30">
        <f t="shared" si="8"/>
        <v>99.000000000000014</v>
      </c>
      <c r="Q13" s="34">
        <f>I13/2</f>
        <v>396.00000000000006</v>
      </c>
      <c r="R13" s="34"/>
      <c r="S13" s="34"/>
      <c r="U13" s="12">
        <f t="shared" si="7"/>
        <v>0</v>
      </c>
    </row>
    <row r="14" spans="1:21">
      <c r="B14" t="s">
        <v>46</v>
      </c>
      <c r="C14" t="s">
        <v>59</v>
      </c>
      <c r="D14" s="37" t="s">
        <v>130</v>
      </c>
      <c r="E14" s="59" t="s">
        <v>131</v>
      </c>
      <c r="F14" s="13">
        <v>20</v>
      </c>
      <c r="G14" s="51">
        <v>750</v>
      </c>
      <c r="H14" s="55">
        <v>1</v>
      </c>
      <c r="I14" s="50">
        <f t="shared" si="5"/>
        <v>15000</v>
      </c>
      <c r="J14" s="30">
        <v>15000</v>
      </c>
      <c r="K14" s="30"/>
      <c r="M14" s="26"/>
      <c r="N14" s="7"/>
      <c r="O14" s="7">
        <f>I14/2</f>
        <v>7500</v>
      </c>
      <c r="P14" s="30"/>
      <c r="Q14" s="34">
        <f>I14/2</f>
        <v>7500</v>
      </c>
      <c r="R14" s="34"/>
      <c r="S14" s="34"/>
      <c r="U14" s="12">
        <f t="shared" si="7"/>
        <v>0</v>
      </c>
    </row>
    <row r="15" spans="1:21">
      <c r="B15" t="s">
        <v>46</v>
      </c>
      <c r="C15" t="s">
        <v>61</v>
      </c>
      <c r="D15" s="37" t="s">
        <v>132</v>
      </c>
      <c r="E15" s="59" t="s">
        <v>133</v>
      </c>
      <c r="F15" s="13">
        <v>1</v>
      </c>
      <c r="G15" s="51">
        <v>1000</v>
      </c>
      <c r="H15" s="55">
        <v>0.75</v>
      </c>
      <c r="I15" s="50">
        <f t="shared" si="5"/>
        <v>750</v>
      </c>
      <c r="J15" s="30"/>
      <c r="K15" s="30">
        <v>750</v>
      </c>
      <c r="M15" s="26">
        <f>I15</f>
        <v>750</v>
      </c>
      <c r="N15" s="7"/>
      <c r="O15" s="7"/>
      <c r="P15" s="30"/>
      <c r="Q15" s="34"/>
      <c r="R15" s="34"/>
      <c r="S15" s="34"/>
      <c r="U15" s="12">
        <f t="shared" si="7"/>
        <v>0</v>
      </c>
    </row>
    <row r="16" spans="1:21">
      <c r="B16" t="s">
        <v>46</v>
      </c>
      <c r="D16" s="37"/>
      <c r="E16" s="59"/>
      <c r="F16" s="13"/>
      <c r="G16" s="51"/>
      <c r="H16" s="55"/>
      <c r="I16" s="50"/>
      <c r="J16" s="30"/>
      <c r="K16" s="30"/>
      <c r="M16" s="26"/>
      <c r="N16" s="7"/>
      <c r="O16" s="7"/>
      <c r="P16" s="30"/>
      <c r="Q16" s="34"/>
      <c r="R16" s="34"/>
      <c r="S16" s="34"/>
      <c r="U16" s="12">
        <f t="shared" si="7"/>
        <v>0</v>
      </c>
    </row>
    <row r="17" spans="2:21">
      <c r="B17" s="6" t="s">
        <v>46</v>
      </c>
      <c r="C17" s="6" t="s">
        <v>63</v>
      </c>
      <c r="D17" s="36" t="s">
        <v>134</v>
      </c>
      <c r="E17" s="60"/>
      <c r="F17" s="16"/>
      <c r="G17" s="52"/>
      <c r="H17" s="56"/>
      <c r="I17" s="29">
        <f>SUBTOTAL(9,I18:I24)</f>
        <v>70250</v>
      </c>
      <c r="J17" s="29">
        <f>SUBTOTAL(9,J18:J24)</f>
        <v>70250</v>
      </c>
      <c r="K17" s="29">
        <f>SUBTOTAL(9,K18:K24)</f>
        <v>0</v>
      </c>
      <c r="L17" s="2"/>
      <c r="M17" s="24">
        <f t="shared" ref="M17:S17" si="9">SUBTOTAL(9,M18:M24)</f>
        <v>0</v>
      </c>
      <c r="N17" s="25">
        <f t="shared" si="9"/>
        <v>0</v>
      </c>
      <c r="O17" s="25">
        <f t="shared" si="9"/>
        <v>70250</v>
      </c>
      <c r="P17" s="29">
        <f t="shared" si="9"/>
        <v>0</v>
      </c>
      <c r="Q17" s="33">
        <f t="shared" si="9"/>
        <v>0</v>
      </c>
      <c r="R17" s="33">
        <f t="shared" si="9"/>
        <v>0</v>
      </c>
      <c r="S17" s="33">
        <f t="shared" si="9"/>
        <v>0</v>
      </c>
      <c r="U17" s="12">
        <f t="shared" si="7"/>
        <v>0</v>
      </c>
    </row>
    <row r="18" spans="2:21">
      <c r="B18" t="s">
        <v>46</v>
      </c>
      <c r="C18" t="s">
        <v>65</v>
      </c>
      <c r="D18" s="37" t="s">
        <v>135</v>
      </c>
      <c r="E18" s="59" t="s">
        <v>131</v>
      </c>
      <c r="F18" s="13">
        <v>5</v>
      </c>
      <c r="G18" s="51">
        <v>150</v>
      </c>
      <c r="H18" s="55">
        <v>1</v>
      </c>
      <c r="I18" s="50">
        <f>F18*G18*H18</f>
        <v>750</v>
      </c>
      <c r="J18" s="30">
        <v>750</v>
      </c>
      <c r="K18" s="30"/>
      <c r="M18" s="26"/>
      <c r="N18" s="7"/>
      <c r="O18" s="7">
        <f>I18</f>
        <v>750</v>
      </c>
      <c r="P18" s="30"/>
      <c r="Q18" s="34"/>
      <c r="R18" s="34"/>
      <c r="S18" s="34"/>
      <c r="U18" s="12">
        <f t="shared" si="7"/>
        <v>0</v>
      </c>
    </row>
    <row r="19" spans="2:21">
      <c r="B19" t="s">
        <v>46</v>
      </c>
      <c r="C19" t="s">
        <v>66</v>
      </c>
      <c r="D19" s="37" t="s">
        <v>136</v>
      </c>
      <c r="E19" s="59" t="s">
        <v>133</v>
      </c>
      <c r="F19" s="13">
        <f>5*2*50</f>
        <v>500</v>
      </c>
      <c r="G19" s="51">
        <v>5</v>
      </c>
      <c r="H19" s="55">
        <v>1</v>
      </c>
      <c r="I19" s="50">
        <f t="shared" ref="I19:I23" si="10">F19*G19*H19</f>
        <v>2500</v>
      </c>
      <c r="J19" s="30">
        <v>2500</v>
      </c>
      <c r="K19" s="30"/>
      <c r="M19" s="26"/>
      <c r="N19" s="7"/>
      <c r="O19" s="7">
        <f t="shared" ref="O19:O23" si="11">I19</f>
        <v>2500</v>
      </c>
      <c r="P19" s="30"/>
      <c r="Q19" s="34"/>
      <c r="R19" s="34"/>
      <c r="S19" s="34"/>
      <c r="U19" s="12">
        <f t="shared" si="7"/>
        <v>0</v>
      </c>
    </row>
    <row r="20" spans="2:21">
      <c r="B20" t="s">
        <v>46</v>
      </c>
      <c r="C20" t="s">
        <v>67</v>
      </c>
      <c r="D20" s="37" t="s">
        <v>137</v>
      </c>
      <c r="E20" s="59" t="s">
        <v>133</v>
      </c>
      <c r="F20" s="13">
        <v>5</v>
      </c>
      <c r="G20" s="51">
        <v>200</v>
      </c>
      <c r="H20" s="55">
        <v>1</v>
      </c>
      <c r="I20" s="50">
        <f t="shared" si="10"/>
        <v>1000</v>
      </c>
      <c r="J20" s="30">
        <v>1000</v>
      </c>
      <c r="K20" s="30"/>
      <c r="M20" s="26"/>
      <c r="N20" s="7"/>
      <c r="O20" s="7">
        <f t="shared" si="11"/>
        <v>1000</v>
      </c>
      <c r="P20" s="30"/>
      <c r="Q20" s="34"/>
      <c r="R20" s="34"/>
      <c r="S20" s="34"/>
      <c r="U20" s="12">
        <f t="shared" si="7"/>
        <v>0</v>
      </c>
    </row>
    <row r="21" spans="2:21">
      <c r="B21" t="s">
        <v>46</v>
      </c>
      <c r="C21" t="s">
        <v>68</v>
      </c>
      <c r="D21" s="37" t="s">
        <v>138</v>
      </c>
      <c r="E21" s="59" t="s">
        <v>133</v>
      </c>
      <c r="F21" s="13">
        <f>50*6</f>
        <v>300</v>
      </c>
      <c r="G21" s="51">
        <v>120</v>
      </c>
      <c r="H21" s="55">
        <v>1</v>
      </c>
      <c r="I21" s="50">
        <f t="shared" si="10"/>
        <v>36000</v>
      </c>
      <c r="J21" s="30">
        <v>36000</v>
      </c>
      <c r="K21" s="30"/>
      <c r="M21" s="26"/>
      <c r="N21" s="7"/>
      <c r="O21" s="7">
        <f t="shared" si="11"/>
        <v>36000</v>
      </c>
      <c r="P21" s="30"/>
      <c r="Q21" s="34"/>
      <c r="R21" s="34"/>
      <c r="S21" s="34"/>
      <c r="U21" s="12">
        <f t="shared" si="7"/>
        <v>0</v>
      </c>
    </row>
    <row r="22" spans="2:21">
      <c r="B22" t="s">
        <v>46</v>
      </c>
      <c r="C22" t="s">
        <v>69</v>
      </c>
      <c r="D22" s="37" t="s">
        <v>139</v>
      </c>
      <c r="E22" s="59" t="s">
        <v>133</v>
      </c>
      <c r="F22" s="13">
        <v>50</v>
      </c>
      <c r="G22" s="51">
        <v>500</v>
      </c>
      <c r="H22" s="55">
        <v>1</v>
      </c>
      <c r="I22" s="50">
        <f t="shared" si="10"/>
        <v>25000</v>
      </c>
      <c r="J22" s="30">
        <v>25000</v>
      </c>
      <c r="K22" s="30"/>
      <c r="M22" s="26"/>
      <c r="N22" s="7"/>
      <c r="O22" s="7">
        <f t="shared" si="11"/>
        <v>25000</v>
      </c>
      <c r="P22" s="30"/>
      <c r="Q22" s="34"/>
      <c r="R22" s="34"/>
      <c r="S22" s="34"/>
      <c r="U22" s="12">
        <f t="shared" si="7"/>
        <v>0</v>
      </c>
    </row>
    <row r="23" spans="2:21">
      <c r="B23" t="s">
        <v>46</v>
      </c>
      <c r="C23" t="s">
        <v>70</v>
      </c>
      <c r="D23" s="37" t="s">
        <v>140</v>
      </c>
      <c r="E23" s="59" t="s">
        <v>131</v>
      </c>
      <c r="F23" s="13">
        <v>50</v>
      </c>
      <c r="G23" s="51">
        <v>100</v>
      </c>
      <c r="H23" s="55">
        <v>1</v>
      </c>
      <c r="I23" s="50">
        <f t="shared" si="10"/>
        <v>5000</v>
      </c>
      <c r="J23" s="30">
        <v>5000</v>
      </c>
      <c r="K23" s="30"/>
      <c r="M23" s="26"/>
      <c r="N23" s="7"/>
      <c r="O23" s="7">
        <f t="shared" si="11"/>
        <v>5000</v>
      </c>
      <c r="P23" s="30"/>
      <c r="Q23" s="34"/>
      <c r="R23" s="34"/>
      <c r="S23" s="34"/>
      <c r="U23" s="12">
        <f t="shared" si="7"/>
        <v>0</v>
      </c>
    </row>
    <row r="24" spans="2:21">
      <c r="B24" t="s">
        <v>46</v>
      </c>
      <c r="D24" s="37"/>
      <c r="E24" s="59"/>
      <c r="F24" s="13"/>
      <c r="G24" s="51"/>
      <c r="H24" s="55"/>
      <c r="I24" s="50"/>
      <c r="J24" s="30"/>
      <c r="K24" s="30"/>
      <c r="M24" s="26"/>
      <c r="N24" s="7"/>
      <c r="O24" s="7"/>
      <c r="P24" s="30"/>
      <c r="Q24" s="34"/>
      <c r="R24" s="34"/>
      <c r="S24" s="34"/>
      <c r="U24" s="12">
        <f t="shared" si="7"/>
        <v>0</v>
      </c>
    </row>
    <row r="25" spans="2:21">
      <c r="B25" s="6" t="s">
        <v>46</v>
      </c>
      <c r="C25" s="6" t="s">
        <v>71</v>
      </c>
      <c r="D25" s="36" t="s">
        <v>141</v>
      </c>
      <c r="E25" s="60"/>
      <c r="F25" s="16"/>
      <c r="G25" s="52"/>
      <c r="H25" s="56"/>
      <c r="I25" s="29">
        <f>SUBTOTAL(9,I26:I32)</f>
        <v>89320</v>
      </c>
      <c r="J25" s="29">
        <f>SUBTOTAL(9,J26:J40)</f>
        <v>87250</v>
      </c>
      <c r="K25" s="29">
        <f>SUBTOTAL(9,K26:K40)</f>
        <v>2070</v>
      </c>
      <c r="L25" s="2"/>
      <c r="M25" s="24">
        <f t="shared" ref="M25" si="12">SUBTOTAL(9,M26:M32)</f>
        <v>1000</v>
      </c>
      <c r="N25" s="25">
        <f t="shared" ref="N25" si="13">SUBTOTAL(9,N26:N32)</f>
        <v>0</v>
      </c>
      <c r="O25" s="25">
        <f t="shared" ref="O25" si="14">SUBTOTAL(9,O26:O32)</f>
        <v>7500</v>
      </c>
      <c r="P25" s="29">
        <f t="shared" ref="P25" si="15">SUBTOTAL(9,P26:P32)</f>
        <v>37500</v>
      </c>
      <c r="Q25" s="33">
        <f t="shared" ref="Q25" si="16">SUBTOTAL(9,Q26:Q32)</f>
        <v>43320</v>
      </c>
      <c r="R25" s="33">
        <f t="shared" ref="R25" si="17">SUBTOTAL(9,R26:R32)</f>
        <v>0</v>
      </c>
      <c r="S25" s="33">
        <f t="shared" ref="S25" si="18">SUBTOTAL(9,S26:S32)</f>
        <v>0</v>
      </c>
      <c r="U25" s="12">
        <f t="shared" ref="U25:U32" si="19">I25-SUM(M25:S25)</f>
        <v>0</v>
      </c>
    </row>
    <row r="26" spans="2:21">
      <c r="B26" t="s">
        <v>46</v>
      </c>
      <c r="C26" t="s">
        <v>73</v>
      </c>
      <c r="D26" s="37" t="s">
        <v>124</v>
      </c>
      <c r="E26" s="59" t="s">
        <v>125</v>
      </c>
      <c r="F26" s="13">
        <v>24</v>
      </c>
      <c r="G26" s="51">
        <v>2500</v>
      </c>
      <c r="H26" s="55">
        <v>0.5</v>
      </c>
      <c r="I26" s="50">
        <f>F26*G26*H26</f>
        <v>30000</v>
      </c>
      <c r="J26" s="30">
        <v>30000</v>
      </c>
      <c r="K26" s="30"/>
      <c r="M26" s="26">
        <f>$I$34/8</f>
        <v>0</v>
      </c>
      <c r="N26" s="7">
        <f t="shared" ref="N26" si="20">$I$34/8</f>
        <v>0</v>
      </c>
      <c r="O26" s="7">
        <v>7500</v>
      </c>
      <c r="P26" s="30">
        <v>7500</v>
      </c>
      <c r="Q26" s="34">
        <f>I26/2</f>
        <v>15000</v>
      </c>
      <c r="R26" s="34"/>
      <c r="S26" s="34"/>
      <c r="U26" s="12">
        <f t="shared" si="19"/>
        <v>0</v>
      </c>
    </row>
    <row r="27" spans="2:21">
      <c r="B27" t="s">
        <v>46</v>
      </c>
      <c r="C27" t="s">
        <v>74</v>
      </c>
      <c r="D27" s="37" t="s">
        <v>126</v>
      </c>
      <c r="E27" s="59" t="s">
        <v>125</v>
      </c>
      <c r="F27" s="13">
        <v>12</v>
      </c>
      <c r="G27" s="51">
        <v>4500</v>
      </c>
      <c r="H27" s="55">
        <v>0.5</v>
      </c>
      <c r="I27" s="50">
        <f t="shared" ref="I27:I31" si="21">F27*G27*H27</f>
        <v>27000</v>
      </c>
      <c r="J27" s="30">
        <v>27000</v>
      </c>
      <c r="K27" s="30"/>
      <c r="M27" s="26"/>
      <c r="N27" s="7"/>
      <c r="O27" s="7"/>
      <c r="P27" s="30"/>
      <c r="Q27" s="34">
        <f>I27</f>
        <v>27000</v>
      </c>
      <c r="R27" s="34"/>
      <c r="S27" s="34"/>
      <c r="U27" s="12">
        <f t="shared" si="19"/>
        <v>0</v>
      </c>
    </row>
    <row r="28" spans="2:21">
      <c r="B28" t="s">
        <v>46</v>
      </c>
      <c r="C28" t="s">
        <v>75</v>
      </c>
      <c r="D28" s="37" t="s">
        <v>127</v>
      </c>
      <c r="E28" s="59" t="s">
        <v>133</v>
      </c>
      <c r="F28" s="13">
        <v>1</v>
      </c>
      <c r="G28" s="51">
        <v>3000</v>
      </c>
      <c r="H28" s="55">
        <v>0.25</v>
      </c>
      <c r="I28" s="50">
        <f t="shared" si="21"/>
        <v>750</v>
      </c>
      <c r="J28" s="30"/>
      <c r="K28" s="30">
        <v>750</v>
      </c>
      <c r="M28" s="26">
        <f>I28</f>
        <v>750</v>
      </c>
      <c r="N28" s="7"/>
      <c r="O28" s="7"/>
      <c r="P28" s="30"/>
      <c r="Q28" s="34"/>
      <c r="R28" s="34"/>
      <c r="S28" s="34"/>
      <c r="U28" s="12">
        <f t="shared" si="19"/>
        <v>0</v>
      </c>
    </row>
    <row r="29" spans="2:21">
      <c r="B29" t="s">
        <v>46</v>
      </c>
      <c r="C29" t="s">
        <v>76</v>
      </c>
      <c r="D29" s="37" t="s">
        <v>128</v>
      </c>
      <c r="E29" s="59" t="s">
        <v>129</v>
      </c>
      <c r="F29" s="13">
        <f>50*24</f>
        <v>1200</v>
      </c>
      <c r="G29" s="51">
        <v>1.1000000000000001</v>
      </c>
      <c r="H29" s="55">
        <v>1</v>
      </c>
      <c r="I29" s="50">
        <f t="shared" si="21"/>
        <v>1320</v>
      </c>
      <c r="J29" s="30"/>
      <c r="K29" s="30">
        <v>1320</v>
      </c>
      <c r="M29" s="26">
        <f>$I$37/8</f>
        <v>0</v>
      </c>
      <c r="N29" s="7">
        <f t="shared" ref="N29:P29" si="22">$I$37/8</f>
        <v>0</v>
      </c>
      <c r="O29" s="7">
        <f t="shared" si="22"/>
        <v>0</v>
      </c>
      <c r="P29" s="30">
        <f t="shared" si="22"/>
        <v>0</v>
      </c>
      <c r="Q29" s="34">
        <v>1320</v>
      </c>
      <c r="R29" s="34"/>
      <c r="S29" s="34"/>
      <c r="U29" s="12">
        <f t="shared" si="19"/>
        <v>0</v>
      </c>
    </row>
    <row r="30" spans="2:21">
      <c r="B30" t="s">
        <v>46</v>
      </c>
      <c r="C30" t="s">
        <v>77</v>
      </c>
      <c r="D30" s="37" t="s">
        <v>142</v>
      </c>
      <c r="E30" s="59" t="s">
        <v>133</v>
      </c>
      <c r="F30" s="13">
        <v>6000</v>
      </c>
      <c r="G30" s="51">
        <v>5</v>
      </c>
      <c r="H30" s="55">
        <v>1</v>
      </c>
      <c r="I30" s="50">
        <f t="shared" si="21"/>
        <v>30000</v>
      </c>
      <c r="J30" s="30">
        <v>30000</v>
      </c>
      <c r="K30" s="30"/>
      <c r="M30" s="26"/>
      <c r="N30" s="7"/>
      <c r="O30" s="7"/>
      <c r="P30" s="30">
        <f>I30</f>
        <v>30000</v>
      </c>
      <c r="Q30" s="34"/>
      <c r="R30" s="34"/>
      <c r="S30" s="34"/>
      <c r="U30" s="12">
        <f t="shared" si="19"/>
        <v>0</v>
      </c>
    </row>
    <row r="31" spans="2:21">
      <c r="B31" t="s">
        <v>46</v>
      </c>
      <c r="C31" t="s">
        <v>78</v>
      </c>
      <c r="D31" s="37" t="s">
        <v>132</v>
      </c>
      <c r="E31" s="59" t="s">
        <v>133</v>
      </c>
      <c r="F31" s="13">
        <v>1</v>
      </c>
      <c r="G31" s="51">
        <v>1000</v>
      </c>
      <c r="H31" s="55">
        <v>0.25</v>
      </c>
      <c r="I31" s="50">
        <f t="shared" si="21"/>
        <v>250</v>
      </c>
      <c r="J31" s="30">
        <v>250</v>
      </c>
      <c r="K31" s="30"/>
      <c r="M31" s="26">
        <f>I31</f>
        <v>250</v>
      </c>
      <c r="N31" s="7"/>
      <c r="O31" s="7"/>
      <c r="P31" s="30"/>
      <c r="Q31" s="34"/>
      <c r="R31" s="34"/>
      <c r="S31" s="34"/>
      <c r="U31" s="12">
        <f t="shared" si="19"/>
        <v>0</v>
      </c>
    </row>
    <row r="32" spans="2:21">
      <c r="B32" t="s">
        <v>46</v>
      </c>
      <c r="D32" s="37"/>
      <c r="E32" s="59"/>
      <c r="F32" s="13"/>
      <c r="G32" s="51"/>
      <c r="H32" s="55"/>
      <c r="I32" s="50"/>
      <c r="J32" s="30"/>
      <c r="K32" s="30"/>
      <c r="M32" s="26"/>
      <c r="N32" s="7"/>
      <c r="O32" s="7"/>
      <c r="P32" s="30"/>
      <c r="Q32" s="34"/>
      <c r="R32" s="34"/>
      <c r="S32" s="34"/>
      <c r="U32" s="12">
        <f t="shared" si="19"/>
        <v>0</v>
      </c>
    </row>
    <row r="33" spans="2:21">
      <c r="B33" s="6" t="s">
        <v>46</v>
      </c>
      <c r="C33" s="6" t="s">
        <v>71</v>
      </c>
      <c r="D33" s="36" t="s">
        <v>143</v>
      </c>
      <c r="E33" s="60"/>
      <c r="F33" s="16"/>
      <c r="G33" s="52"/>
      <c r="H33" s="56"/>
      <c r="I33" s="29">
        <f>SUBTOTAL(9,I34:I40)</f>
        <v>0</v>
      </c>
      <c r="J33" s="29">
        <f t="shared" ref="J33:K33" si="23">SUBTOTAL(9,J34:J40)</f>
        <v>0</v>
      </c>
      <c r="K33" s="29">
        <f t="shared" si="23"/>
        <v>0</v>
      </c>
      <c r="L33" s="2"/>
      <c r="M33" s="24">
        <f t="shared" ref="M33:S33" si="24">SUBTOTAL(9,M34:M40)</f>
        <v>0</v>
      </c>
      <c r="N33" s="25">
        <f t="shared" si="24"/>
        <v>0</v>
      </c>
      <c r="O33" s="25">
        <f t="shared" si="24"/>
        <v>0</v>
      </c>
      <c r="P33" s="29">
        <f t="shared" si="24"/>
        <v>0</v>
      </c>
      <c r="Q33" s="33">
        <f t="shared" si="24"/>
        <v>0</v>
      </c>
      <c r="R33" s="33">
        <f t="shared" si="24"/>
        <v>0</v>
      </c>
      <c r="S33" s="33">
        <f t="shared" si="24"/>
        <v>0</v>
      </c>
      <c r="U33" s="12">
        <f t="shared" si="7"/>
        <v>0</v>
      </c>
    </row>
    <row r="34" spans="2:21">
      <c r="B34" t="s">
        <v>46</v>
      </c>
      <c r="C34" t="s">
        <v>73</v>
      </c>
      <c r="D34" s="37" t="s">
        <v>52</v>
      </c>
      <c r="E34" s="59"/>
      <c r="F34" s="13"/>
      <c r="G34" s="51"/>
      <c r="H34" s="55"/>
      <c r="I34" s="50">
        <f>F34*G34*H34</f>
        <v>0</v>
      </c>
      <c r="J34" s="30"/>
      <c r="K34" s="30"/>
      <c r="M34" s="26">
        <f>$I$34/8</f>
        <v>0</v>
      </c>
      <c r="N34" s="7">
        <f t="shared" ref="N34:P34" si="25">$I$34/8</f>
        <v>0</v>
      </c>
      <c r="O34" s="7">
        <f t="shared" si="25"/>
        <v>0</v>
      </c>
      <c r="P34" s="30">
        <f t="shared" si="25"/>
        <v>0</v>
      </c>
      <c r="Q34" s="34">
        <f>I34/2</f>
        <v>0</v>
      </c>
      <c r="R34" s="34"/>
      <c r="S34" s="34"/>
      <c r="U34" s="12">
        <f t="shared" si="7"/>
        <v>0</v>
      </c>
    </row>
    <row r="35" spans="2:21">
      <c r="B35" t="s">
        <v>46</v>
      </c>
      <c r="C35" t="s">
        <v>74</v>
      </c>
      <c r="D35" s="37" t="s">
        <v>54</v>
      </c>
      <c r="E35" s="59"/>
      <c r="F35" s="13"/>
      <c r="G35" s="51"/>
      <c r="H35" s="55"/>
      <c r="I35" s="50">
        <f t="shared" ref="I35:I39" si="26">F35*G35*H35</f>
        <v>0</v>
      </c>
      <c r="J35" s="30"/>
      <c r="K35" s="30"/>
      <c r="M35" s="26"/>
      <c r="N35" s="7"/>
      <c r="O35" s="7"/>
      <c r="P35" s="30"/>
      <c r="Q35" s="34">
        <f>I35</f>
        <v>0</v>
      </c>
      <c r="R35" s="34"/>
      <c r="S35" s="34"/>
      <c r="U35" s="12">
        <f t="shared" si="7"/>
        <v>0</v>
      </c>
    </row>
    <row r="36" spans="2:21">
      <c r="B36" t="s">
        <v>46</v>
      </c>
      <c r="C36" t="s">
        <v>75</v>
      </c>
      <c r="D36" s="37" t="s">
        <v>56</v>
      </c>
      <c r="E36" s="59"/>
      <c r="F36" s="13"/>
      <c r="G36" s="51"/>
      <c r="H36" s="55"/>
      <c r="I36" s="50">
        <f t="shared" si="26"/>
        <v>0</v>
      </c>
      <c r="J36" s="30"/>
      <c r="K36" s="30"/>
      <c r="M36" s="26">
        <f>I36</f>
        <v>0</v>
      </c>
      <c r="N36" s="7"/>
      <c r="O36" s="7"/>
      <c r="P36" s="30"/>
      <c r="Q36" s="34"/>
      <c r="R36" s="34"/>
      <c r="S36" s="34"/>
      <c r="U36" s="12">
        <f t="shared" si="7"/>
        <v>0</v>
      </c>
    </row>
    <row r="37" spans="2:21">
      <c r="B37" t="s">
        <v>46</v>
      </c>
      <c r="C37" t="s">
        <v>76</v>
      </c>
      <c r="D37" s="37" t="s">
        <v>58</v>
      </c>
      <c r="E37" s="59"/>
      <c r="F37" s="13"/>
      <c r="G37" s="51"/>
      <c r="H37" s="55"/>
      <c r="I37" s="50">
        <f t="shared" si="26"/>
        <v>0</v>
      </c>
      <c r="J37" s="30"/>
      <c r="K37" s="30"/>
      <c r="M37" s="26">
        <f>$I$37/8</f>
        <v>0</v>
      </c>
      <c r="N37" s="7">
        <f t="shared" ref="N37:P37" si="27">$I$37/8</f>
        <v>0</v>
      </c>
      <c r="O37" s="7">
        <f t="shared" si="27"/>
        <v>0</v>
      </c>
      <c r="P37" s="30">
        <f t="shared" si="27"/>
        <v>0</v>
      </c>
      <c r="Q37" s="34">
        <f>$I$37/2</f>
        <v>0</v>
      </c>
      <c r="R37" s="34"/>
      <c r="S37" s="34"/>
      <c r="U37" s="12">
        <f t="shared" si="7"/>
        <v>0</v>
      </c>
    </row>
    <row r="38" spans="2:21">
      <c r="B38" t="s">
        <v>46</v>
      </c>
      <c r="C38" t="s">
        <v>77</v>
      </c>
      <c r="D38" s="37" t="s">
        <v>60</v>
      </c>
      <c r="E38" s="59"/>
      <c r="F38" s="13"/>
      <c r="G38" s="51"/>
      <c r="H38" s="55"/>
      <c r="I38" s="50">
        <f t="shared" si="26"/>
        <v>0</v>
      </c>
      <c r="J38" s="30"/>
      <c r="K38" s="30"/>
      <c r="M38" s="26"/>
      <c r="N38" s="7"/>
      <c r="O38" s="7"/>
      <c r="P38" s="30">
        <f>I38</f>
        <v>0</v>
      </c>
      <c r="Q38" s="34"/>
      <c r="R38" s="34"/>
      <c r="S38" s="34"/>
      <c r="U38" s="12">
        <f t="shared" si="7"/>
        <v>0</v>
      </c>
    </row>
    <row r="39" spans="2:21">
      <c r="B39" t="s">
        <v>46</v>
      </c>
      <c r="C39" t="s">
        <v>78</v>
      </c>
      <c r="D39" s="37" t="s">
        <v>62</v>
      </c>
      <c r="E39" s="59"/>
      <c r="F39" s="13"/>
      <c r="G39" s="51"/>
      <c r="H39" s="55"/>
      <c r="I39" s="50">
        <f t="shared" si="26"/>
        <v>0</v>
      </c>
      <c r="J39" s="30"/>
      <c r="K39" s="30"/>
      <c r="M39" s="26">
        <f>I39</f>
        <v>0</v>
      </c>
      <c r="N39" s="7"/>
      <c r="O39" s="7"/>
      <c r="P39" s="30"/>
      <c r="Q39" s="34"/>
      <c r="R39" s="34"/>
      <c r="S39" s="34"/>
      <c r="U39" s="12">
        <f t="shared" si="7"/>
        <v>0</v>
      </c>
    </row>
    <row r="40" spans="2:21">
      <c r="B40" t="s">
        <v>46</v>
      </c>
      <c r="D40" s="37"/>
      <c r="E40" s="59"/>
      <c r="F40" s="13"/>
      <c r="G40" s="51"/>
      <c r="H40" s="55"/>
      <c r="I40" s="50"/>
      <c r="J40" s="30"/>
      <c r="K40" s="30"/>
      <c r="M40" s="26"/>
      <c r="N40" s="7"/>
      <c r="O40" s="7"/>
      <c r="P40" s="30"/>
      <c r="Q40" s="34"/>
      <c r="R40" s="34"/>
      <c r="S40" s="34"/>
      <c r="U40" s="12">
        <f t="shared" si="7"/>
        <v>0</v>
      </c>
    </row>
    <row r="41" spans="2:21">
      <c r="B41" s="4" t="s">
        <v>46</v>
      </c>
      <c r="C41" s="5">
        <v>2</v>
      </c>
      <c r="D41" s="35" t="s">
        <v>79</v>
      </c>
      <c r="E41" s="61"/>
      <c r="F41" s="15"/>
      <c r="G41" s="53"/>
      <c r="H41" s="57"/>
      <c r="I41" s="28">
        <f>+SUBTOTAL(9,I42:I65)</f>
        <v>0</v>
      </c>
      <c r="J41" s="28">
        <f>+SUBTOTAL(9,J42:J65)</f>
        <v>0</v>
      </c>
      <c r="K41" s="28">
        <f>+SUBTOTAL(9,K42:K65)</f>
        <v>0</v>
      </c>
      <c r="L41" s="9"/>
      <c r="M41" s="22">
        <f t="shared" ref="M41:S41" si="28">+SUBTOTAL(9,M42:M65)</f>
        <v>0</v>
      </c>
      <c r="N41" s="23">
        <f t="shared" si="28"/>
        <v>0</v>
      </c>
      <c r="O41" s="23">
        <f t="shared" si="28"/>
        <v>0</v>
      </c>
      <c r="P41" s="28">
        <f t="shared" si="28"/>
        <v>0</v>
      </c>
      <c r="Q41" s="32">
        <f t="shared" si="28"/>
        <v>0</v>
      </c>
      <c r="R41" s="32">
        <f t="shared" si="28"/>
        <v>0</v>
      </c>
      <c r="S41" s="32">
        <f t="shared" si="28"/>
        <v>0</v>
      </c>
      <c r="U41" s="12">
        <f t="shared" si="7"/>
        <v>0</v>
      </c>
    </row>
    <row r="42" spans="2:21">
      <c r="B42" s="6" t="s">
        <v>46</v>
      </c>
      <c r="C42" s="6" t="s">
        <v>80</v>
      </c>
      <c r="D42" s="36" t="s">
        <v>50</v>
      </c>
      <c r="E42" s="60"/>
      <c r="F42" s="16"/>
      <c r="G42" s="52"/>
      <c r="H42" s="56"/>
      <c r="I42" s="29">
        <f>SUBTOTAL(9,I43:I49)</f>
        <v>0</v>
      </c>
      <c r="J42" s="29">
        <f>SUBTOTAL(9,J43:J49)</f>
        <v>0</v>
      </c>
      <c r="K42" s="29">
        <f>SUBTOTAL(9,K43:K49)</f>
        <v>0</v>
      </c>
      <c r="L42" s="2"/>
      <c r="M42" s="24">
        <f t="shared" ref="M42:S42" si="29">SUBTOTAL(9,M43:M49)</f>
        <v>0</v>
      </c>
      <c r="N42" s="25">
        <f t="shared" si="29"/>
        <v>0</v>
      </c>
      <c r="O42" s="25">
        <f t="shared" si="29"/>
        <v>0</v>
      </c>
      <c r="P42" s="29">
        <f t="shared" si="29"/>
        <v>0</v>
      </c>
      <c r="Q42" s="33">
        <f t="shared" si="29"/>
        <v>0</v>
      </c>
      <c r="R42" s="33">
        <f t="shared" si="29"/>
        <v>0</v>
      </c>
      <c r="S42" s="33">
        <f t="shared" si="29"/>
        <v>0</v>
      </c>
      <c r="U42" s="12">
        <f t="shared" si="7"/>
        <v>0</v>
      </c>
    </row>
    <row r="43" spans="2:21">
      <c r="B43" t="s">
        <v>46</v>
      </c>
      <c r="C43" t="s">
        <v>82</v>
      </c>
      <c r="D43" s="37" t="s">
        <v>52</v>
      </c>
      <c r="E43" s="59"/>
      <c r="F43" s="13"/>
      <c r="G43" s="51"/>
      <c r="H43" s="55"/>
      <c r="I43" s="50">
        <f>F43*G43*H43</f>
        <v>0</v>
      </c>
      <c r="J43" s="30"/>
      <c r="K43" s="30"/>
      <c r="M43" s="26"/>
      <c r="N43" s="7"/>
      <c r="O43" s="7"/>
      <c r="P43" s="30"/>
      <c r="Q43" s="34"/>
      <c r="R43" s="34"/>
      <c r="S43" s="34"/>
      <c r="U43" s="12">
        <f t="shared" si="7"/>
        <v>0</v>
      </c>
    </row>
    <row r="44" spans="2:21">
      <c r="B44" t="s">
        <v>46</v>
      </c>
      <c r="C44" t="s">
        <v>83</v>
      </c>
      <c r="D44" s="37" t="s">
        <v>54</v>
      </c>
      <c r="E44" s="59"/>
      <c r="F44" s="13"/>
      <c r="G44" s="51"/>
      <c r="H44" s="55"/>
      <c r="I44" s="50">
        <f t="shared" ref="I44:I48" si="30">F44*G44*H44</f>
        <v>0</v>
      </c>
      <c r="J44" s="30"/>
      <c r="K44" s="30"/>
      <c r="M44" s="26"/>
      <c r="N44" s="7"/>
      <c r="O44" s="7"/>
      <c r="P44" s="30"/>
      <c r="Q44" s="34"/>
      <c r="R44" s="34"/>
      <c r="S44" s="34"/>
      <c r="U44" s="12">
        <f t="shared" si="7"/>
        <v>0</v>
      </c>
    </row>
    <row r="45" spans="2:21">
      <c r="B45" t="s">
        <v>46</v>
      </c>
      <c r="C45" t="s">
        <v>84</v>
      </c>
      <c r="D45" s="37" t="s">
        <v>56</v>
      </c>
      <c r="E45" s="59"/>
      <c r="F45" s="13"/>
      <c r="G45" s="51"/>
      <c r="H45" s="55"/>
      <c r="I45" s="50">
        <f t="shared" si="30"/>
        <v>0</v>
      </c>
      <c r="J45" s="30"/>
      <c r="K45" s="30"/>
      <c r="M45" s="26"/>
      <c r="N45" s="7"/>
      <c r="O45" s="7"/>
      <c r="P45" s="30"/>
      <c r="Q45" s="34"/>
      <c r="R45" s="34"/>
      <c r="S45" s="34"/>
      <c r="U45" s="12">
        <f t="shared" si="7"/>
        <v>0</v>
      </c>
    </row>
    <row r="46" spans="2:21">
      <c r="B46" t="s">
        <v>46</v>
      </c>
      <c r="C46" t="s">
        <v>85</v>
      </c>
      <c r="D46" s="37" t="s">
        <v>58</v>
      </c>
      <c r="E46" s="59"/>
      <c r="F46" s="13"/>
      <c r="G46" s="51"/>
      <c r="H46" s="55"/>
      <c r="I46" s="50">
        <f t="shared" si="30"/>
        <v>0</v>
      </c>
      <c r="J46" s="30"/>
      <c r="K46" s="30"/>
      <c r="M46" s="26"/>
      <c r="N46" s="7"/>
      <c r="O46" s="7"/>
      <c r="P46" s="30"/>
      <c r="Q46" s="34"/>
      <c r="R46" s="34"/>
      <c r="S46" s="34"/>
      <c r="U46" s="12">
        <f t="shared" si="7"/>
        <v>0</v>
      </c>
    </row>
    <row r="47" spans="2:21">
      <c r="B47" t="s">
        <v>46</v>
      </c>
      <c r="C47" t="s">
        <v>86</v>
      </c>
      <c r="D47" s="37" t="s">
        <v>60</v>
      </c>
      <c r="E47" s="59"/>
      <c r="F47" s="13"/>
      <c r="G47" s="51"/>
      <c r="H47" s="55"/>
      <c r="I47" s="50">
        <f t="shared" si="30"/>
        <v>0</v>
      </c>
      <c r="J47" s="30"/>
      <c r="K47" s="30"/>
      <c r="M47" s="26"/>
      <c r="N47" s="7"/>
      <c r="O47" s="7"/>
      <c r="P47" s="30"/>
      <c r="Q47" s="34"/>
      <c r="R47" s="34"/>
      <c r="S47" s="34"/>
      <c r="U47" s="12">
        <f t="shared" si="7"/>
        <v>0</v>
      </c>
    </row>
    <row r="48" spans="2:21">
      <c r="B48" t="s">
        <v>46</v>
      </c>
      <c r="C48" t="s">
        <v>87</v>
      </c>
      <c r="D48" s="37" t="s">
        <v>62</v>
      </c>
      <c r="E48" s="59"/>
      <c r="F48" s="13"/>
      <c r="G48" s="51"/>
      <c r="H48" s="55"/>
      <c r="I48" s="50">
        <f t="shared" si="30"/>
        <v>0</v>
      </c>
      <c r="J48" s="30"/>
      <c r="K48" s="30"/>
      <c r="M48" s="26"/>
      <c r="N48" s="7"/>
      <c r="O48" s="7"/>
      <c r="P48" s="30"/>
      <c r="Q48" s="34"/>
      <c r="R48" s="34"/>
      <c r="S48" s="34"/>
      <c r="U48" s="12">
        <f t="shared" si="7"/>
        <v>0</v>
      </c>
    </row>
    <row r="49" spans="2:21">
      <c r="B49" t="s">
        <v>46</v>
      </c>
      <c r="D49" s="37"/>
      <c r="E49" s="59"/>
      <c r="F49" s="13"/>
      <c r="G49" s="51"/>
      <c r="H49" s="55"/>
      <c r="I49" s="50"/>
      <c r="J49" s="30"/>
      <c r="K49" s="30"/>
      <c r="M49" s="26"/>
      <c r="N49" s="7"/>
      <c r="O49" s="7"/>
      <c r="P49" s="30"/>
      <c r="Q49" s="34"/>
      <c r="R49" s="34"/>
      <c r="S49" s="34"/>
      <c r="U49" s="12">
        <f t="shared" si="7"/>
        <v>0</v>
      </c>
    </row>
    <row r="50" spans="2:21">
      <c r="B50" s="6" t="s">
        <v>46</v>
      </c>
      <c r="C50" s="6" t="s">
        <v>88</v>
      </c>
      <c r="D50" s="36" t="s">
        <v>64</v>
      </c>
      <c r="E50" s="60"/>
      <c r="F50" s="16"/>
      <c r="G50" s="52"/>
      <c r="H50" s="56"/>
      <c r="I50" s="29">
        <f>SUBTOTAL(9,I51:I57)</f>
        <v>0</v>
      </c>
      <c r="J50" s="29">
        <f>SUBTOTAL(9,J51:J57)</f>
        <v>0</v>
      </c>
      <c r="K50" s="29">
        <f>SUBTOTAL(9,K51:K57)</f>
        <v>0</v>
      </c>
      <c r="L50" s="2"/>
      <c r="M50" s="24">
        <f t="shared" ref="M50:S50" si="31">SUBTOTAL(9,M51:M57)</f>
        <v>0</v>
      </c>
      <c r="N50" s="25">
        <f t="shared" si="31"/>
        <v>0</v>
      </c>
      <c r="O50" s="25">
        <f t="shared" si="31"/>
        <v>0</v>
      </c>
      <c r="P50" s="29">
        <f t="shared" si="31"/>
        <v>0</v>
      </c>
      <c r="Q50" s="33">
        <f t="shared" si="31"/>
        <v>0</v>
      </c>
      <c r="R50" s="33">
        <f t="shared" si="31"/>
        <v>0</v>
      </c>
      <c r="S50" s="33">
        <f t="shared" si="31"/>
        <v>0</v>
      </c>
      <c r="U50" s="12">
        <f t="shared" si="7"/>
        <v>0</v>
      </c>
    </row>
    <row r="51" spans="2:21">
      <c r="B51" t="s">
        <v>46</v>
      </c>
      <c r="C51" t="s">
        <v>89</v>
      </c>
      <c r="D51" s="37" t="s">
        <v>52</v>
      </c>
      <c r="E51" s="59"/>
      <c r="F51" s="13"/>
      <c r="G51" s="51"/>
      <c r="H51" s="55"/>
      <c r="I51" s="50">
        <f>F51*G51*H51</f>
        <v>0</v>
      </c>
      <c r="J51" s="30"/>
      <c r="K51" s="30"/>
      <c r="M51" s="26"/>
      <c r="N51" s="7"/>
      <c r="O51" s="7"/>
      <c r="P51" s="30"/>
      <c r="Q51" s="34"/>
      <c r="R51" s="34"/>
      <c r="S51" s="34"/>
      <c r="U51" s="12">
        <f t="shared" si="7"/>
        <v>0</v>
      </c>
    </row>
    <row r="52" spans="2:21">
      <c r="B52" t="s">
        <v>46</v>
      </c>
      <c r="C52" t="s">
        <v>90</v>
      </c>
      <c r="D52" s="37" t="s">
        <v>54</v>
      </c>
      <c r="E52" s="59"/>
      <c r="F52" s="13"/>
      <c r="G52" s="51"/>
      <c r="H52" s="55"/>
      <c r="I52" s="50">
        <f t="shared" ref="I52:I56" si="32">F52*G52*H52</f>
        <v>0</v>
      </c>
      <c r="J52" s="30"/>
      <c r="K52" s="30"/>
      <c r="M52" s="26"/>
      <c r="N52" s="7"/>
      <c r="O52" s="7"/>
      <c r="P52" s="30"/>
      <c r="Q52" s="34"/>
      <c r="R52" s="34"/>
      <c r="S52" s="34"/>
      <c r="U52" s="12">
        <f t="shared" si="7"/>
        <v>0</v>
      </c>
    </row>
    <row r="53" spans="2:21">
      <c r="B53" t="s">
        <v>46</v>
      </c>
      <c r="C53" t="s">
        <v>91</v>
      </c>
      <c r="D53" s="37" t="s">
        <v>56</v>
      </c>
      <c r="E53" s="59"/>
      <c r="F53" s="13"/>
      <c r="G53" s="51"/>
      <c r="H53" s="55"/>
      <c r="I53" s="50">
        <f t="shared" si="32"/>
        <v>0</v>
      </c>
      <c r="J53" s="30"/>
      <c r="K53" s="30"/>
      <c r="M53" s="26"/>
      <c r="N53" s="7"/>
      <c r="O53" s="7"/>
      <c r="P53" s="30"/>
      <c r="Q53" s="34"/>
      <c r="R53" s="34"/>
      <c r="S53" s="34"/>
      <c r="U53" s="12">
        <f t="shared" si="7"/>
        <v>0</v>
      </c>
    </row>
    <row r="54" spans="2:21">
      <c r="B54" t="s">
        <v>46</v>
      </c>
      <c r="C54" t="s">
        <v>92</v>
      </c>
      <c r="D54" s="37" t="s">
        <v>58</v>
      </c>
      <c r="E54" s="59"/>
      <c r="F54" s="13"/>
      <c r="G54" s="51"/>
      <c r="H54" s="55"/>
      <c r="I54" s="50">
        <f t="shared" si="32"/>
        <v>0</v>
      </c>
      <c r="J54" s="30"/>
      <c r="K54" s="30"/>
      <c r="M54" s="26"/>
      <c r="N54" s="7"/>
      <c r="O54" s="7"/>
      <c r="P54" s="30"/>
      <c r="Q54" s="34"/>
      <c r="R54" s="34"/>
      <c r="S54" s="34"/>
      <c r="U54" s="12">
        <f t="shared" si="7"/>
        <v>0</v>
      </c>
    </row>
    <row r="55" spans="2:21">
      <c r="B55" t="s">
        <v>46</v>
      </c>
      <c r="C55" t="s">
        <v>93</v>
      </c>
      <c r="D55" s="37" t="s">
        <v>60</v>
      </c>
      <c r="E55" s="59"/>
      <c r="F55" s="13"/>
      <c r="G55" s="51"/>
      <c r="H55" s="55"/>
      <c r="I55" s="50">
        <f t="shared" si="32"/>
        <v>0</v>
      </c>
      <c r="J55" s="30"/>
      <c r="K55" s="30"/>
      <c r="M55" s="26"/>
      <c r="N55" s="7"/>
      <c r="O55" s="7"/>
      <c r="P55" s="30"/>
      <c r="Q55" s="34"/>
      <c r="R55" s="34"/>
      <c r="S55" s="34"/>
      <c r="U55" s="12">
        <f t="shared" si="7"/>
        <v>0</v>
      </c>
    </row>
    <row r="56" spans="2:21">
      <c r="B56" t="s">
        <v>46</v>
      </c>
      <c r="C56" t="s">
        <v>94</v>
      </c>
      <c r="D56" s="37" t="s">
        <v>62</v>
      </c>
      <c r="E56" s="59"/>
      <c r="F56" s="13"/>
      <c r="G56" s="51"/>
      <c r="H56" s="55"/>
      <c r="I56" s="50">
        <f t="shared" si="32"/>
        <v>0</v>
      </c>
      <c r="J56" s="30"/>
      <c r="K56" s="30"/>
      <c r="M56" s="26"/>
      <c r="N56" s="7"/>
      <c r="O56" s="7"/>
      <c r="P56" s="30"/>
      <c r="Q56" s="34"/>
      <c r="R56" s="34"/>
      <c r="S56" s="34"/>
      <c r="U56" s="12">
        <f t="shared" si="7"/>
        <v>0</v>
      </c>
    </row>
    <row r="57" spans="2:21">
      <c r="B57" t="s">
        <v>46</v>
      </c>
      <c r="D57" s="37"/>
      <c r="E57" s="59"/>
      <c r="F57" s="13"/>
      <c r="G57" s="51"/>
      <c r="H57" s="55"/>
      <c r="I57" s="50"/>
      <c r="J57" s="30"/>
      <c r="K57" s="30"/>
      <c r="M57" s="26"/>
      <c r="N57" s="7"/>
      <c r="O57" s="7"/>
      <c r="P57" s="30"/>
      <c r="Q57" s="34"/>
      <c r="R57" s="34"/>
      <c r="S57" s="34"/>
      <c r="U57" s="12">
        <f t="shared" si="7"/>
        <v>0</v>
      </c>
    </row>
    <row r="58" spans="2:21">
      <c r="B58" s="6" t="s">
        <v>46</v>
      </c>
      <c r="C58" s="6" t="s">
        <v>95</v>
      </c>
      <c r="D58" s="36" t="s">
        <v>72</v>
      </c>
      <c r="E58" s="60"/>
      <c r="F58" s="16"/>
      <c r="G58" s="52"/>
      <c r="H58" s="56"/>
      <c r="I58" s="29">
        <f>SUBTOTAL(9,I59:I65)</f>
        <v>0</v>
      </c>
      <c r="J58" s="29">
        <f>SUBTOTAL(9,J59:J65)</f>
        <v>0</v>
      </c>
      <c r="K58" s="29">
        <f>SUBTOTAL(9,K59:K65)</f>
        <v>0</v>
      </c>
      <c r="L58" s="2"/>
      <c r="M58" s="24">
        <f t="shared" ref="M58:S58" si="33">SUBTOTAL(9,M59:M65)</f>
        <v>0</v>
      </c>
      <c r="N58" s="25">
        <f t="shared" si="33"/>
        <v>0</v>
      </c>
      <c r="O58" s="25">
        <f t="shared" si="33"/>
        <v>0</v>
      </c>
      <c r="P58" s="29">
        <f t="shared" si="33"/>
        <v>0</v>
      </c>
      <c r="Q58" s="33">
        <f t="shared" si="33"/>
        <v>0</v>
      </c>
      <c r="R58" s="33">
        <f t="shared" si="33"/>
        <v>0</v>
      </c>
      <c r="S58" s="33">
        <f t="shared" si="33"/>
        <v>0</v>
      </c>
      <c r="U58" s="12">
        <f t="shared" si="7"/>
        <v>0</v>
      </c>
    </row>
    <row r="59" spans="2:21">
      <c r="B59" t="s">
        <v>46</v>
      </c>
      <c r="C59" t="s">
        <v>96</v>
      </c>
      <c r="D59" s="37" t="s">
        <v>52</v>
      </c>
      <c r="E59" s="59"/>
      <c r="F59" s="13"/>
      <c r="G59" s="51"/>
      <c r="H59" s="55"/>
      <c r="I59" s="50">
        <f>F59*G59*H59</f>
        <v>0</v>
      </c>
      <c r="J59" s="30"/>
      <c r="K59" s="30"/>
      <c r="M59" s="26"/>
      <c r="N59" s="7"/>
      <c r="O59" s="7"/>
      <c r="P59" s="30"/>
      <c r="Q59" s="34"/>
      <c r="R59" s="34"/>
      <c r="S59" s="34"/>
      <c r="U59" s="12">
        <f t="shared" si="7"/>
        <v>0</v>
      </c>
    </row>
    <row r="60" spans="2:21">
      <c r="B60" t="s">
        <v>46</v>
      </c>
      <c r="C60" t="s">
        <v>97</v>
      </c>
      <c r="D60" s="37" t="s">
        <v>54</v>
      </c>
      <c r="E60" s="59"/>
      <c r="F60" s="13"/>
      <c r="G60" s="51"/>
      <c r="H60" s="55"/>
      <c r="I60" s="50">
        <f t="shared" ref="I60:I64" si="34">F60*G60*H60</f>
        <v>0</v>
      </c>
      <c r="J60" s="30"/>
      <c r="K60" s="30"/>
      <c r="M60" s="26"/>
      <c r="N60" s="7"/>
      <c r="O60" s="7"/>
      <c r="P60" s="30"/>
      <c r="Q60" s="34"/>
      <c r="R60" s="34"/>
      <c r="S60" s="34"/>
      <c r="U60" s="12">
        <f t="shared" si="7"/>
        <v>0</v>
      </c>
    </row>
    <row r="61" spans="2:21">
      <c r="B61" t="s">
        <v>46</v>
      </c>
      <c r="C61" t="s">
        <v>98</v>
      </c>
      <c r="D61" s="37" t="s">
        <v>56</v>
      </c>
      <c r="E61" s="59"/>
      <c r="F61" s="13"/>
      <c r="G61" s="51"/>
      <c r="H61" s="55"/>
      <c r="I61" s="50">
        <f t="shared" si="34"/>
        <v>0</v>
      </c>
      <c r="J61" s="30"/>
      <c r="K61" s="30"/>
      <c r="M61" s="26"/>
      <c r="N61" s="7"/>
      <c r="O61" s="7"/>
      <c r="P61" s="30"/>
      <c r="Q61" s="34"/>
      <c r="R61" s="34"/>
      <c r="S61" s="34"/>
      <c r="U61" s="12">
        <f t="shared" si="7"/>
        <v>0</v>
      </c>
    </row>
    <row r="62" spans="2:21">
      <c r="B62" t="s">
        <v>46</v>
      </c>
      <c r="C62" t="s">
        <v>99</v>
      </c>
      <c r="D62" s="37" t="s">
        <v>58</v>
      </c>
      <c r="E62" s="59"/>
      <c r="F62" s="13"/>
      <c r="G62" s="51"/>
      <c r="H62" s="55"/>
      <c r="I62" s="50">
        <f t="shared" si="34"/>
        <v>0</v>
      </c>
      <c r="J62" s="30"/>
      <c r="K62" s="30"/>
      <c r="M62" s="26"/>
      <c r="N62" s="7"/>
      <c r="O62" s="7"/>
      <c r="P62" s="30"/>
      <c r="Q62" s="34"/>
      <c r="R62" s="34"/>
      <c r="S62" s="34"/>
      <c r="U62" s="12">
        <f t="shared" si="7"/>
        <v>0</v>
      </c>
    </row>
    <row r="63" spans="2:21">
      <c r="B63" t="s">
        <v>46</v>
      </c>
      <c r="C63" t="s">
        <v>100</v>
      </c>
      <c r="D63" s="37" t="s">
        <v>60</v>
      </c>
      <c r="E63" s="59"/>
      <c r="F63" s="13"/>
      <c r="G63" s="51"/>
      <c r="H63" s="55"/>
      <c r="I63" s="50">
        <f t="shared" si="34"/>
        <v>0</v>
      </c>
      <c r="J63" s="30"/>
      <c r="K63" s="30"/>
      <c r="M63" s="26"/>
      <c r="N63" s="7"/>
      <c r="O63" s="7"/>
      <c r="P63" s="30"/>
      <c r="Q63" s="34"/>
      <c r="R63" s="34"/>
      <c r="S63" s="34"/>
      <c r="U63" s="12">
        <f t="shared" si="7"/>
        <v>0</v>
      </c>
    </row>
    <row r="64" spans="2:21">
      <c r="B64" t="s">
        <v>46</v>
      </c>
      <c r="C64" t="s">
        <v>101</v>
      </c>
      <c r="D64" s="37" t="s">
        <v>62</v>
      </c>
      <c r="E64" s="59"/>
      <c r="F64" s="13"/>
      <c r="G64" s="51"/>
      <c r="H64" s="55"/>
      <c r="I64" s="50">
        <f t="shared" si="34"/>
        <v>0</v>
      </c>
      <c r="J64" s="30"/>
      <c r="K64" s="30"/>
      <c r="M64" s="26"/>
      <c r="N64" s="7"/>
      <c r="O64" s="7"/>
      <c r="P64" s="30"/>
      <c r="Q64" s="34"/>
      <c r="R64" s="34"/>
      <c r="S64" s="34"/>
      <c r="U64" s="12">
        <f t="shared" si="7"/>
        <v>0</v>
      </c>
    </row>
    <row r="65" spans="2:21">
      <c r="B65" t="s">
        <v>46</v>
      </c>
      <c r="D65" s="37"/>
      <c r="E65" s="59"/>
      <c r="F65" s="13"/>
      <c r="G65" s="51"/>
      <c r="H65" s="55"/>
      <c r="I65" s="50"/>
      <c r="J65" s="30"/>
      <c r="K65" s="30"/>
      <c r="M65" s="26"/>
      <c r="N65" s="7"/>
      <c r="O65" s="7"/>
      <c r="P65" s="30"/>
      <c r="Q65" s="34"/>
      <c r="R65" s="34"/>
      <c r="S65" s="34"/>
      <c r="U65" s="12">
        <f t="shared" si="7"/>
        <v>0</v>
      </c>
    </row>
    <row r="66" spans="2:21">
      <c r="B66" s="4" t="s">
        <v>46</v>
      </c>
      <c r="C66" s="5">
        <v>3</v>
      </c>
      <c r="D66" s="35" t="s">
        <v>144</v>
      </c>
      <c r="E66" s="61"/>
      <c r="F66" s="15"/>
      <c r="G66" s="53"/>
      <c r="H66" s="57"/>
      <c r="I66" s="28">
        <f>+SUBTOTAL(9,I67:I78)</f>
        <v>156240</v>
      </c>
      <c r="J66" s="28">
        <f>+SUBTOTAL(9,J67:J78)</f>
        <v>120000</v>
      </c>
      <c r="K66" s="28">
        <f>+SUBTOTAL(9,K67:K78)</f>
        <v>36240</v>
      </c>
      <c r="L66" s="9"/>
      <c r="M66" s="22">
        <f t="shared" ref="M66:S66" si="35">+SUBTOTAL(9,M67:M78)</f>
        <v>19530</v>
      </c>
      <c r="N66" s="23">
        <f t="shared" si="35"/>
        <v>19530</v>
      </c>
      <c r="O66" s="23">
        <f t="shared" si="35"/>
        <v>19530</v>
      </c>
      <c r="P66" s="28">
        <f t="shared" si="35"/>
        <v>19530</v>
      </c>
      <c r="Q66" s="32">
        <f t="shared" si="35"/>
        <v>78120</v>
      </c>
      <c r="R66" s="32">
        <f t="shared" si="35"/>
        <v>0</v>
      </c>
      <c r="S66" s="32">
        <f t="shared" si="35"/>
        <v>0</v>
      </c>
      <c r="U66" s="12">
        <f t="shared" si="7"/>
        <v>0</v>
      </c>
    </row>
    <row r="67" spans="2:21">
      <c r="B67" s="6" t="s">
        <v>46</v>
      </c>
      <c r="C67" s="6" t="s">
        <v>103</v>
      </c>
      <c r="D67" s="36" t="s">
        <v>145</v>
      </c>
      <c r="E67" s="60"/>
      <c r="F67" s="16"/>
      <c r="G67" s="52"/>
      <c r="H67" s="56"/>
      <c r="I67" s="29">
        <f>SUBTOTAL(9,I68:I72)</f>
        <v>134400</v>
      </c>
      <c r="J67" s="29">
        <f>SUBTOTAL(9,J68:J72)</f>
        <v>102000</v>
      </c>
      <c r="K67" s="29">
        <f>SUBTOTAL(9,K68:K72)</f>
        <v>32400</v>
      </c>
      <c r="L67" s="2"/>
      <c r="M67" s="24">
        <f t="shared" ref="M67:S67" si="36">SUBTOTAL(9,M68:M72)</f>
        <v>16800</v>
      </c>
      <c r="N67" s="25">
        <f t="shared" si="36"/>
        <v>16800</v>
      </c>
      <c r="O67" s="25">
        <f t="shared" si="36"/>
        <v>16800</v>
      </c>
      <c r="P67" s="29">
        <f t="shared" si="36"/>
        <v>16800</v>
      </c>
      <c r="Q67" s="33">
        <f t="shared" si="36"/>
        <v>67200</v>
      </c>
      <c r="R67" s="33">
        <f t="shared" si="36"/>
        <v>0</v>
      </c>
      <c r="S67" s="33">
        <f t="shared" si="36"/>
        <v>0</v>
      </c>
      <c r="U67" s="12">
        <f t="shared" si="7"/>
        <v>0</v>
      </c>
    </row>
    <row r="68" spans="2:21">
      <c r="B68" t="s">
        <v>46</v>
      </c>
      <c r="C68" t="s">
        <v>105</v>
      </c>
      <c r="D68" s="37" t="s">
        <v>146</v>
      </c>
      <c r="E68" s="59" t="s">
        <v>125</v>
      </c>
      <c r="F68" s="13">
        <v>24</v>
      </c>
      <c r="G68" s="51">
        <v>4000</v>
      </c>
      <c r="H68" s="55">
        <v>0.5</v>
      </c>
      <c r="I68" s="50">
        <f>F68*G68*H68</f>
        <v>48000</v>
      </c>
      <c r="J68" s="30">
        <v>24000</v>
      </c>
      <c r="K68" s="30">
        <v>24000</v>
      </c>
      <c r="M68" s="26">
        <f>$I68/8</f>
        <v>6000</v>
      </c>
      <c r="N68" s="7">
        <f t="shared" ref="N68:P71" si="37">$I68/8</f>
        <v>6000</v>
      </c>
      <c r="O68" s="7">
        <f t="shared" si="37"/>
        <v>6000</v>
      </c>
      <c r="P68" s="30">
        <f t="shared" si="37"/>
        <v>6000</v>
      </c>
      <c r="Q68" s="34">
        <f>$I68/2</f>
        <v>24000</v>
      </c>
      <c r="R68" s="34"/>
      <c r="S68" s="34"/>
      <c r="U68" s="12">
        <f t="shared" si="7"/>
        <v>0</v>
      </c>
    </row>
    <row r="69" spans="2:21">
      <c r="B69" t="s">
        <v>46</v>
      </c>
      <c r="C69" t="s">
        <v>106</v>
      </c>
      <c r="D69" s="37" t="s">
        <v>147</v>
      </c>
      <c r="E69" s="59" t="s">
        <v>125</v>
      </c>
      <c r="F69" s="13">
        <v>24</v>
      </c>
      <c r="G69" s="51">
        <v>3500</v>
      </c>
      <c r="H69" s="55">
        <v>0.1</v>
      </c>
      <c r="I69" s="50">
        <f t="shared" ref="I69:I72" si="38">F69*G69*H69</f>
        <v>8400</v>
      </c>
      <c r="J69" s="30"/>
      <c r="K69" s="30">
        <v>8400</v>
      </c>
      <c r="M69" s="26">
        <f t="shared" ref="M69:M71" si="39">$I69/8</f>
        <v>1050</v>
      </c>
      <c r="N69" s="7">
        <f t="shared" si="37"/>
        <v>1050</v>
      </c>
      <c r="O69" s="7">
        <f t="shared" si="37"/>
        <v>1050</v>
      </c>
      <c r="P69" s="30">
        <f t="shared" si="37"/>
        <v>1050</v>
      </c>
      <c r="Q69" s="34">
        <f t="shared" ref="Q69:Q71" si="40">$I69/2</f>
        <v>4200</v>
      </c>
      <c r="R69" s="34"/>
      <c r="S69" s="34"/>
      <c r="U69" s="12">
        <f t="shared" si="7"/>
        <v>0</v>
      </c>
    </row>
    <row r="70" spans="2:21">
      <c r="B70" t="s">
        <v>46</v>
      </c>
      <c r="C70" t="s">
        <v>107</v>
      </c>
      <c r="D70" s="37" t="s">
        <v>148</v>
      </c>
      <c r="E70" s="59" t="s">
        <v>125</v>
      </c>
      <c r="F70" s="13">
        <v>24</v>
      </c>
      <c r="G70" s="51">
        <v>2000</v>
      </c>
      <c r="H70" s="55">
        <v>1</v>
      </c>
      <c r="I70" s="50">
        <f t="shared" si="38"/>
        <v>48000</v>
      </c>
      <c r="J70" s="30">
        <v>48000</v>
      </c>
      <c r="K70" s="30"/>
      <c r="M70" s="26">
        <f t="shared" si="39"/>
        <v>6000</v>
      </c>
      <c r="N70" s="7">
        <f t="shared" si="37"/>
        <v>6000</v>
      </c>
      <c r="O70" s="7">
        <f t="shared" si="37"/>
        <v>6000</v>
      </c>
      <c r="P70" s="30">
        <f t="shared" si="37"/>
        <v>6000</v>
      </c>
      <c r="Q70" s="34">
        <f t="shared" si="40"/>
        <v>24000</v>
      </c>
      <c r="R70" s="34"/>
      <c r="S70" s="34"/>
      <c r="U70" s="12">
        <f t="shared" si="7"/>
        <v>0</v>
      </c>
    </row>
    <row r="71" spans="2:21">
      <c r="B71" t="s">
        <v>46</v>
      </c>
      <c r="C71" t="s">
        <v>108</v>
      </c>
      <c r="D71" s="37" t="s">
        <v>149</v>
      </c>
      <c r="E71" s="59" t="s">
        <v>125</v>
      </c>
      <c r="F71" s="13">
        <v>24</v>
      </c>
      <c r="G71" s="51">
        <v>1250</v>
      </c>
      <c r="H71" s="55">
        <v>1</v>
      </c>
      <c r="I71" s="50">
        <f t="shared" si="38"/>
        <v>30000</v>
      </c>
      <c r="J71" s="30">
        <v>30000</v>
      </c>
      <c r="K71" s="30"/>
      <c r="M71" s="26">
        <f t="shared" si="39"/>
        <v>3750</v>
      </c>
      <c r="N71" s="7">
        <f t="shared" si="37"/>
        <v>3750</v>
      </c>
      <c r="O71" s="7">
        <f t="shared" si="37"/>
        <v>3750</v>
      </c>
      <c r="P71" s="30">
        <f t="shared" si="37"/>
        <v>3750</v>
      </c>
      <c r="Q71" s="34">
        <f t="shared" si="40"/>
        <v>15000</v>
      </c>
      <c r="R71" s="34"/>
      <c r="S71" s="34"/>
      <c r="U71" s="12">
        <f t="shared" si="7"/>
        <v>0</v>
      </c>
    </row>
    <row r="72" spans="2:21">
      <c r="B72" t="s">
        <v>46</v>
      </c>
      <c r="D72" s="37"/>
      <c r="E72" s="59"/>
      <c r="F72" s="13"/>
      <c r="G72" s="51"/>
      <c r="H72" s="55"/>
      <c r="I72" s="50">
        <f t="shared" si="38"/>
        <v>0</v>
      </c>
      <c r="J72" s="30"/>
      <c r="K72" s="30"/>
      <c r="M72" s="26"/>
      <c r="N72" s="7"/>
      <c r="O72" s="7"/>
      <c r="P72" s="30"/>
      <c r="Q72" s="34"/>
      <c r="R72" s="34"/>
      <c r="S72" s="34"/>
      <c r="U72" s="12">
        <f t="shared" si="7"/>
        <v>0</v>
      </c>
    </row>
    <row r="73" spans="2:21">
      <c r="B73" s="6" t="s">
        <v>46</v>
      </c>
      <c r="C73" s="6" t="s">
        <v>109</v>
      </c>
      <c r="D73" s="36" t="s">
        <v>150</v>
      </c>
      <c r="E73" s="60"/>
      <c r="F73" s="16"/>
      <c r="G73" s="52"/>
      <c r="H73" s="56"/>
      <c r="I73" s="29">
        <f>SUBTOTAL(9,I74:I78)</f>
        <v>21840</v>
      </c>
      <c r="J73" s="29">
        <f>SUBTOTAL(9,J74:J78)</f>
        <v>18000</v>
      </c>
      <c r="K73" s="29">
        <f>SUBTOTAL(9,K74:K78)</f>
        <v>3840</v>
      </c>
      <c r="L73" s="2"/>
      <c r="M73" s="24">
        <f t="shared" ref="M73:S73" si="41">SUBTOTAL(9,M74:M78)</f>
        <v>2730</v>
      </c>
      <c r="N73" s="25">
        <f t="shared" si="41"/>
        <v>2730</v>
      </c>
      <c r="O73" s="25">
        <f t="shared" si="41"/>
        <v>2730</v>
      </c>
      <c r="P73" s="29">
        <f t="shared" si="41"/>
        <v>2730</v>
      </c>
      <c r="Q73" s="33">
        <f t="shared" si="41"/>
        <v>10920</v>
      </c>
      <c r="R73" s="33">
        <f t="shared" si="41"/>
        <v>0</v>
      </c>
      <c r="S73" s="33">
        <f t="shared" si="41"/>
        <v>0</v>
      </c>
      <c r="U73" s="12">
        <f t="shared" si="7"/>
        <v>0</v>
      </c>
    </row>
    <row r="74" spans="2:21">
      <c r="B74" t="s">
        <v>46</v>
      </c>
      <c r="C74" t="s">
        <v>111</v>
      </c>
      <c r="D74" s="37" t="s">
        <v>151</v>
      </c>
      <c r="E74" s="59" t="s">
        <v>152</v>
      </c>
      <c r="F74" s="13">
        <v>24</v>
      </c>
      <c r="G74" s="51">
        <v>750</v>
      </c>
      <c r="H74" s="55">
        <v>1</v>
      </c>
      <c r="I74" s="50">
        <f>F74*G74*H74</f>
        <v>18000</v>
      </c>
      <c r="J74" s="30">
        <v>18000</v>
      </c>
      <c r="K74" s="30"/>
      <c r="M74" s="26">
        <f t="shared" ref="M74:P75" si="42">$I74/8</f>
        <v>2250</v>
      </c>
      <c r="N74" s="7">
        <f t="shared" si="42"/>
        <v>2250</v>
      </c>
      <c r="O74" s="7">
        <f t="shared" si="42"/>
        <v>2250</v>
      </c>
      <c r="P74" s="30">
        <f t="shared" si="42"/>
        <v>2250</v>
      </c>
      <c r="Q74" s="34">
        <f t="shared" ref="Q74:Q75" si="43">$I74/2</f>
        <v>9000</v>
      </c>
      <c r="R74" s="34"/>
      <c r="S74" s="34"/>
      <c r="U74" s="12">
        <f t="shared" si="7"/>
        <v>0</v>
      </c>
    </row>
    <row r="75" spans="2:21">
      <c r="B75" t="s">
        <v>46</v>
      </c>
      <c r="C75" t="s">
        <v>112</v>
      </c>
      <c r="D75" s="37" t="s">
        <v>153</v>
      </c>
      <c r="E75" s="59" t="s">
        <v>129</v>
      </c>
      <c r="F75" s="13">
        <f>24*100</f>
        <v>2400</v>
      </c>
      <c r="G75" s="51">
        <v>1.1000000000000001</v>
      </c>
      <c r="H75" s="55">
        <v>1</v>
      </c>
      <c r="I75" s="50">
        <f t="shared" ref="I75:I77" si="44">F75*G75*H75</f>
        <v>2640</v>
      </c>
      <c r="J75" s="30"/>
      <c r="K75" s="30">
        <v>2640</v>
      </c>
      <c r="M75" s="26">
        <f t="shared" si="42"/>
        <v>330</v>
      </c>
      <c r="N75" s="7">
        <f t="shared" si="42"/>
        <v>330</v>
      </c>
      <c r="O75" s="7">
        <f t="shared" si="42"/>
        <v>330</v>
      </c>
      <c r="P75" s="30">
        <f t="shared" si="42"/>
        <v>330</v>
      </c>
      <c r="Q75" s="34">
        <f t="shared" si="43"/>
        <v>1320</v>
      </c>
      <c r="R75" s="34"/>
      <c r="S75" s="34"/>
      <c r="U75" s="12">
        <f t="shared" si="7"/>
        <v>0</v>
      </c>
    </row>
    <row r="76" spans="2:21">
      <c r="B76" t="s">
        <v>46</v>
      </c>
      <c r="C76" t="s">
        <v>113</v>
      </c>
      <c r="D76" s="37" t="s">
        <v>154</v>
      </c>
      <c r="E76" s="59" t="s">
        <v>152</v>
      </c>
      <c r="F76" s="13">
        <v>24</v>
      </c>
      <c r="G76" s="51">
        <v>50</v>
      </c>
      <c r="H76" s="55">
        <v>1</v>
      </c>
      <c r="I76" s="50">
        <f t="shared" si="44"/>
        <v>1200</v>
      </c>
      <c r="J76" s="30"/>
      <c r="K76" s="30">
        <v>1200</v>
      </c>
      <c r="M76" s="26">
        <f t="shared" ref="M76:P76" si="45">$I76/8</f>
        <v>150</v>
      </c>
      <c r="N76" s="7">
        <f t="shared" si="45"/>
        <v>150</v>
      </c>
      <c r="O76" s="7">
        <f t="shared" si="45"/>
        <v>150</v>
      </c>
      <c r="P76" s="30">
        <f t="shared" si="45"/>
        <v>150</v>
      </c>
      <c r="Q76" s="34">
        <f t="shared" ref="Q76" si="46">$I76/2</f>
        <v>600</v>
      </c>
      <c r="R76" s="34"/>
      <c r="S76" s="34"/>
      <c r="U76" s="12">
        <f t="shared" si="7"/>
        <v>0</v>
      </c>
    </row>
    <row r="77" spans="2:21">
      <c r="B77" t="s">
        <v>46</v>
      </c>
      <c r="C77" t="s">
        <v>114</v>
      </c>
      <c r="D77" s="37"/>
      <c r="E77" s="59"/>
      <c r="F77" s="13"/>
      <c r="G77" s="51"/>
      <c r="H77" s="55"/>
      <c r="I77" s="50">
        <f t="shared" si="44"/>
        <v>0</v>
      </c>
      <c r="J77" s="30"/>
      <c r="K77" s="30"/>
      <c r="M77" s="26"/>
      <c r="N77" s="7"/>
      <c r="O77" s="7"/>
      <c r="P77" s="30"/>
      <c r="Q77" s="34"/>
      <c r="R77" s="34"/>
      <c r="S77" s="34"/>
      <c r="U77" s="12">
        <f t="shared" si="7"/>
        <v>0</v>
      </c>
    </row>
    <row r="78" spans="2:21">
      <c r="D78" s="37"/>
      <c r="E78" s="59"/>
      <c r="F78" s="13"/>
      <c r="G78" s="51"/>
      <c r="H78" s="55"/>
      <c r="I78" s="50"/>
      <c r="J78" s="30"/>
      <c r="K78" s="30"/>
      <c r="M78" s="26"/>
      <c r="N78" s="7"/>
      <c r="O78" s="7"/>
      <c r="P78" s="30"/>
      <c r="Q78" s="34"/>
      <c r="R78" s="34"/>
      <c r="S78" s="34"/>
      <c r="U78" s="12">
        <f t="shared" si="7"/>
        <v>0</v>
      </c>
    </row>
    <row r="79" spans="2:21">
      <c r="B79" s="3" t="s">
        <v>115</v>
      </c>
      <c r="C79" s="3" t="s">
        <v>14</v>
      </c>
      <c r="D79" s="27"/>
      <c r="E79" s="62"/>
      <c r="F79" s="14"/>
      <c r="G79" s="54"/>
      <c r="H79" s="58"/>
      <c r="I79" s="27">
        <f>SUBTOTAL(9,I80:I97)</f>
        <v>139480</v>
      </c>
      <c r="J79" s="27">
        <f>SUBTOTAL(9,J80:J97)</f>
        <v>128680</v>
      </c>
      <c r="K79" s="27">
        <f>SUBTOTAL(9,K80:K97)</f>
        <v>10800</v>
      </c>
      <c r="L79" s="2"/>
      <c r="M79" s="21">
        <f t="shared" ref="M79:S79" si="47">SUBTOTAL(9,M80:M97)</f>
        <v>14310</v>
      </c>
      <c r="N79" s="3">
        <f t="shared" si="47"/>
        <v>14310</v>
      </c>
      <c r="O79" s="3">
        <f t="shared" si="47"/>
        <v>14310</v>
      </c>
      <c r="P79" s="27">
        <f t="shared" si="47"/>
        <v>20310</v>
      </c>
      <c r="Q79" s="31">
        <f t="shared" si="47"/>
        <v>76240</v>
      </c>
      <c r="R79" s="31">
        <f t="shared" si="47"/>
        <v>0</v>
      </c>
      <c r="S79" s="31">
        <f t="shared" si="47"/>
        <v>0</v>
      </c>
      <c r="U79" s="12">
        <f t="shared" si="7"/>
        <v>0</v>
      </c>
    </row>
    <row r="80" spans="2:21">
      <c r="B80" s="6" t="s">
        <v>115</v>
      </c>
      <c r="C80" s="6" t="s">
        <v>49</v>
      </c>
      <c r="D80" s="36" t="s">
        <v>145</v>
      </c>
      <c r="E80" s="60"/>
      <c r="F80" s="16"/>
      <c r="G80" s="52"/>
      <c r="H80" s="56"/>
      <c r="I80" s="29">
        <f>SUBTOTAL(9,I81:I85)</f>
        <v>57600</v>
      </c>
      <c r="J80" s="29">
        <f>SUBTOTAL(9,J81:J85)</f>
        <v>46800</v>
      </c>
      <c r="K80" s="29">
        <f>SUBTOTAL(9,K81:K85)</f>
        <v>10800</v>
      </c>
      <c r="L80" s="2"/>
      <c r="M80" s="24">
        <f t="shared" ref="M80:S80" si="48">SUBTOTAL(9,M81:M85)</f>
        <v>7200</v>
      </c>
      <c r="N80" s="25">
        <f t="shared" si="48"/>
        <v>7200</v>
      </c>
      <c r="O80" s="25">
        <f t="shared" si="48"/>
        <v>7200</v>
      </c>
      <c r="P80" s="29">
        <f t="shared" si="48"/>
        <v>7200</v>
      </c>
      <c r="Q80" s="33">
        <f t="shared" si="48"/>
        <v>28800</v>
      </c>
      <c r="R80" s="33">
        <f t="shared" si="48"/>
        <v>0</v>
      </c>
      <c r="S80" s="33">
        <f t="shared" si="48"/>
        <v>0</v>
      </c>
      <c r="U80" s="12">
        <f t="shared" si="7"/>
        <v>0</v>
      </c>
    </row>
    <row r="81" spans="2:21">
      <c r="B81" t="s">
        <v>115</v>
      </c>
      <c r="C81" t="s">
        <v>51</v>
      </c>
      <c r="D81" s="37" t="s">
        <v>155</v>
      </c>
      <c r="E81" s="59" t="s">
        <v>125</v>
      </c>
      <c r="F81" s="13">
        <v>24</v>
      </c>
      <c r="G81" s="51">
        <v>5500</v>
      </c>
      <c r="H81" s="55">
        <v>0.1</v>
      </c>
      <c r="I81" s="50">
        <f>F81*G81*H81</f>
        <v>13200</v>
      </c>
      <c r="J81" s="30">
        <v>13200</v>
      </c>
      <c r="K81" s="30"/>
      <c r="M81" s="26">
        <f t="shared" ref="M81:P83" si="49">$I81/8</f>
        <v>1650</v>
      </c>
      <c r="N81" s="7">
        <f t="shared" si="49"/>
        <v>1650</v>
      </c>
      <c r="O81" s="7">
        <f t="shared" si="49"/>
        <v>1650</v>
      </c>
      <c r="P81" s="30">
        <f t="shared" si="49"/>
        <v>1650</v>
      </c>
      <c r="Q81" s="34">
        <f t="shared" ref="Q81:Q83" si="50">$I81/2</f>
        <v>6600</v>
      </c>
      <c r="R81" s="34"/>
      <c r="S81" s="34"/>
      <c r="U81" s="12">
        <f t="shared" si="7"/>
        <v>0</v>
      </c>
    </row>
    <row r="82" spans="2:21">
      <c r="B82" t="s">
        <v>115</v>
      </c>
      <c r="C82" t="s">
        <v>53</v>
      </c>
      <c r="D82" s="37" t="s">
        <v>156</v>
      </c>
      <c r="E82" s="59" t="s">
        <v>125</v>
      </c>
      <c r="F82" s="13">
        <v>24</v>
      </c>
      <c r="G82" s="51">
        <v>3500</v>
      </c>
      <c r="H82" s="55">
        <v>0.1</v>
      </c>
      <c r="I82" s="50">
        <f t="shared" ref="I82" si="51">F82*G82*H82</f>
        <v>8400</v>
      </c>
      <c r="J82" s="30"/>
      <c r="K82" s="30">
        <v>8400</v>
      </c>
      <c r="M82" s="26">
        <f t="shared" si="49"/>
        <v>1050</v>
      </c>
      <c r="N82" s="7">
        <f t="shared" si="49"/>
        <v>1050</v>
      </c>
      <c r="O82" s="7">
        <f t="shared" si="49"/>
        <v>1050</v>
      </c>
      <c r="P82" s="30">
        <f t="shared" si="49"/>
        <v>1050</v>
      </c>
      <c r="Q82" s="34">
        <f t="shared" si="50"/>
        <v>4200</v>
      </c>
      <c r="R82" s="34"/>
      <c r="S82" s="34"/>
      <c r="U82" s="12">
        <f t="shared" si="7"/>
        <v>0</v>
      </c>
    </row>
    <row r="83" spans="2:21">
      <c r="B83" t="s">
        <v>115</v>
      </c>
      <c r="C83" t="s">
        <v>55</v>
      </c>
      <c r="D83" s="37" t="s">
        <v>157</v>
      </c>
      <c r="E83" s="59" t="s">
        <v>125</v>
      </c>
      <c r="F83" s="13">
        <v>24</v>
      </c>
      <c r="G83" s="51">
        <v>4000</v>
      </c>
      <c r="H83" s="55">
        <v>0.35</v>
      </c>
      <c r="I83" s="50">
        <f t="shared" ref="I83:I84" si="52">F83*G83*H83</f>
        <v>33600</v>
      </c>
      <c r="J83" s="30">
        <v>33600</v>
      </c>
      <c r="K83" s="30"/>
      <c r="M83" s="26">
        <f t="shared" si="49"/>
        <v>4200</v>
      </c>
      <c r="N83" s="7">
        <f t="shared" si="49"/>
        <v>4200</v>
      </c>
      <c r="O83" s="7">
        <f t="shared" si="49"/>
        <v>4200</v>
      </c>
      <c r="P83" s="30">
        <f t="shared" si="49"/>
        <v>4200</v>
      </c>
      <c r="Q83" s="34">
        <f t="shared" si="50"/>
        <v>16800</v>
      </c>
      <c r="R83" s="34"/>
      <c r="S83" s="34"/>
      <c r="U83" s="12">
        <f t="shared" ref="U83:U101" si="53">I83-SUM(M83:S83)</f>
        <v>0</v>
      </c>
    </row>
    <row r="84" spans="2:21">
      <c r="B84" t="s">
        <v>115</v>
      </c>
      <c r="C84" t="s">
        <v>57</v>
      </c>
      <c r="D84" s="37" t="s">
        <v>140</v>
      </c>
      <c r="E84" s="59" t="s">
        <v>131</v>
      </c>
      <c r="F84" s="13">
        <v>48</v>
      </c>
      <c r="G84" s="51">
        <v>50</v>
      </c>
      <c r="H84" s="55">
        <v>1</v>
      </c>
      <c r="I84" s="50">
        <f t="shared" si="52"/>
        <v>2400</v>
      </c>
      <c r="J84" s="30"/>
      <c r="K84" s="30">
        <v>2400</v>
      </c>
      <c r="M84" s="26">
        <v>300</v>
      </c>
      <c r="N84" s="7">
        <v>300</v>
      </c>
      <c r="O84" s="7">
        <v>300</v>
      </c>
      <c r="P84" s="30">
        <v>300</v>
      </c>
      <c r="Q84" s="34">
        <v>1200</v>
      </c>
      <c r="R84" s="34"/>
      <c r="S84" s="34"/>
      <c r="U84" s="12">
        <f t="shared" si="53"/>
        <v>0</v>
      </c>
    </row>
    <row r="85" spans="2:21">
      <c r="B85" t="s">
        <v>115</v>
      </c>
      <c r="D85" s="37"/>
      <c r="E85" s="59"/>
      <c r="F85" s="13"/>
      <c r="G85" s="51"/>
      <c r="H85" s="55"/>
      <c r="I85" s="50"/>
      <c r="J85" s="30"/>
      <c r="K85" s="30"/>
      <c r="M85" s="26"/>
      <c r="N85" s="7"/>
      <c r="O85" s="7"/>
      <c r="P85" s="30"/>
      <c r="Q85" s="34"/>
      <c r="R85" s="34"/>
      <c r="S85" s="34"/>
      <c r="U85" s="12">
        <f t="shared" si="53"/>
        <v>0</v>
      </c>
    </row>
    <row r="86" spans="2:21">
      <c r="B86" s="6" t="s">
        <v>115</v>
      </c>
      <c r="C86" s="6" t="s">
        <v>63</v>
      </c>
      <c r="D86" s="36" t="s">
        <v>150</v>
      </c>
      <c r="E86" s="60"/>
      <c r="F86" s="16"/>
      <c r="G86" s="52"/>
      <c r="H86" s="56"/>
      <c r="I86" s="29">
        <f>SUBTOTAL(9,I87:I91)</f>
        <v>56880</v>
      </c>
      <c r="J86" s="29">
        <f>SUBTOTAL(9,J87:J91)</f>
        <v>56880</v>
      </c>
      <c r="K86" s="29">
        <f>SUBTOTAL(9,K87:K91)</f>
        <v>0</v>
      </c>
      <c r="L86" s="2"/>
      <c r="M86" s="24">
        <f t="shared" ref="M86:S86" si="54">SUBTOTAL(9,M87:M91)</f>
        <v>7110</v>
      </c>
      <c r="N86" s="25">
        <f t="shared" si="54"/>
        <v>7110</v>
      </c>
      <c r="O86" s="25">
        <f t="shared" si="54"/>
        <v>7110</v>
      </c>
      <c r="P86" s="29">
        <f t="shared" si="54"/>
        <v>7110</v>
      </c>
      <c r="Q86" s="33">
        <f t="shared" si="54"/>
        <v>28440</v>
      </c>
      <c r="R86" s="33">
        <f t="shared" si="54"/>
        <v>0</v>
      </c>
      <c r="S86" s="33">
        <f t="shared" si="54"/>
        <v>0</v>
      </c>
      <c r="U86" s="12">
        <f t="shared" si="53"/>
        <v>0</v>
      </c>
    </row>
    <row r="87" spans="2:21">
      <c r="B87" t="s">
        <v>115</v>
      </c>
      <c r="C87" t="s">
        <v>65</v>
      </c>
      <c r="D87" s="37" t="s">
        <v>158</v>
      </c>
      <c r="E87" s="59" t="s">
        <v>152</v>
      </c>
      <c r="F87" s="13">
        <v>24</v>
      </c>
      <c r="G87" s="51">
        <v>1000</v>
      </c>
      <c r="H87" s="55">
        <v>0.4</v>
      </c>
      <c r="I87" s="50">
        <f>F87*G87*H87</f>
        <v>9600</v>
      </c>
      <c r="J87" s="30">
        <v>9600</v>
      </c>
      <c r="K87" s="30"/>
      <c r="M87" s="26">
        <f t="shared" ref="M87:P89" si="55">$I87/8</f>
        <v>1200</v>
      </c>
      <c r="N87" s="7">
        <f t="shared" si="55"/>
        <v>1200</v>
      </c>
      <c r="O87" s="7">
        <f t="shared" si="55"/>
        <v>1200</v>
      </c>
      <c r="P87" s="30">
        <f t="shared" si="55"/>
        <v>1200</v>
      </c>
      <c r="Q87" s="34">
        <f t="shared" ref="Q87:Q89" si="56">$I87/2</f>
        <v>4800</v>
      </c>
      <c r="R87" s="34"/>
      <c r="S87" s="34"/>
      <c r="U87" s="12">
        <f t="shared" si="53"/>
        <v>0</v>
      </c>
    </row>
    <row r="88" spans="2:21">
      <c r="B88" t="s">
        <v>115</v>
      </c>
      <c r="C88" t="s">
        <v>66</v>
      </c>
      <c r="D88" s="37" t="s">
        <v>159</v>
      </c>
      <c r="E88" s="59" t="s">
        <v>152</v>
      </c>
      <c r="F88" s="13">
        <v>24</v>
      </c>
      <c r="G88" s="51">
        <v>2200</v>
      </c>
      <c r="H88" s="55">
        <v>0.85</v>
      </c>
      <c r="I88" s="50">
        <f t="shared" ref="I88:I90" si="57">F88*G88*H88</f>
        <v>44880</v>
      </c>
      <c r="J88" s="30">
        <v>44880</v>
      </c>
      <c r="K88" s="30"/>
      <c r="M88" s="26">
        <f t="shared" si="55"/>
        <v>5610</v>
      </c>
      <c r="N88" s="7">
        <f t="shared" si="55"/>
        <v>5610</v>
      </c>
      <c r="O88" s="7">
        <f t="shared" si="55"/>
        <v>5610</v>
      </c>
      <c r="P88" s="30">
        <f t="shared" si="55"/>
        <v>5610</v>
      </c>
      <c r="Q88" s="34">
        <f t="shared" si="56"/>
        <v>22440</v>
      </c>
      <c r="R88" s="34"/>
      <c r="S88" s="34"/>
      <c r="U88" s="12">
        <f t="shared" si="53"/>
        <v>0</v>
      </c>
    </row>
    <row r="89" spans="2:21">
      <c r="B89" t="s">
        <v>115</v>
      </c>
      <c r="C89" t="s">
        <v>67</v>
      </c>
      <c r="D89" s="37" t="s">
        <v>154</v>
      </c>
      <c r="E89" s="59" t="s">
        <v>152</v>
      </c>
      <c r="F89" s="13">
        <v>24</v>
      </c>
      <c r="G89" s="51">
        <v>100</v>
      </c>
      <c r="H89" s="55">
        <v>1</v>
      </c>
      <c r="I89" s="50">
        <f t="shared" si="57"/>
        <v>2400</v>
      </c>
      <c r="J89" s="30">
        <v>2400</v>
      </c>
      <c r="K89" s="30"/>
      <c r="M89" s="26">
        <f t="shared" si="55"/>
        <v>300</v>
      </c>
      <c r="N89" s="7">
        <f t="shared" si="55"/>
        <v>300</v>
      </c>
      <c r="O89" s="7">
        <f t="shared" si="55"/>
        <v>300</v>
      </c>
      <c r="P89" s="30">
        <f t="shared" si="55"/>
        <v>300</v>
      </c>
      <c r="Q89" s="34">
        <f t="shared" si="56"/>
        <v>1200</v>
      </c>
      <c r="R89" s="34"/>
      <c r="S89" s="34"/>
      <c r="U89" s="12">
        <f t="shared" si="53"/>
        <v>0</v>
      </c>
    </row>
    <row r="90" spans="2:21">
      <c r="B90" t="s">
        <v>115</v>
      </c>
      <c r="C90" t="s">
        <v>68</v>
      </c>
      <c r="D90" s="37" t="s">
        <v>58</v>
      </c>
      <c r="E90" s="59"/>
      <c r="F90" s="13"/>
      <c r="G90" s="51"/>
      <c r="H90" s="55"/>
      <c r="I90" s="50">
        <f t="shared" si="57"/>
        <v>0</v>
      </c>
      <c r="J90" s="30">
        <v>0</v>
      </c>
      <c r="K90" s="30"/>
      <c r="M90" s="26"/>
      <c r="N90" s="7"/>
      <c r="O90" s="7"/>
      <c r="P90" s="30"/>
      <c r="Q90" s="34"/>
      <c r="R90" s="34"/>
      <c r="S90" s="34"/>
      <c r="U90" s="12">
        <f t="shared" si="53"/>
        <v>0</v>
      </c>
    </row>
    <row r="91" spans="2:21">
      <c r="B91" t="s">
        <v>115</v>
      </c>
      <c r="D91" s="37"/>
      <c r="E91" s="59"/>
      <c r="F91" s="13"/>
      <c r="G91" s="51"/>
      <c r="H91" s="55"/>
      <c r="I91" s="50"/>
      <c r="J91" s="30"/>
      <c r="K91" s="30"/>
      <c r="M91" s="26"/>
      <c r="N91" s="7"/>
      <c r="O91" s="7"/>
      <c r="P91" s="30"/>
      <c r="Q91" s="34"/>
      <c r="R91" s="34"/>
      <c r="S91" s="34"/>
      <c r="U91" s="12">
        <f t="shared" si="53"/>
        <v>0</v>
      </c>
    </row>
    <row r="92" spans="2:21">
      <c r="B92" s="6" t="s">
        <v>115</v>
      </c>
      <c r="C92" s="6" t="s">
        <v>71</v>
      </c>
      <c r="D92" s="36" t="s">
        <v>160</v>
      </c>
      <c r="E92" s="60"/>
      <c r="F92" s="16"/>
      <c r="G92" s="52"/>
      <c r="H92" s="56"/>
      <c r="I92" s="29">
        <f>SUBTOTAL(9,I93:I97)</f>
        <v>25000</v>
      </c>
      <c r="J92" s="29">
        <f>SUBTOTAL(9,J93:J97)</f>
        <v>25000</v>
      </c>
      <c r="K92" s="29">
        <f>SUBTOTAL(9,K93:K97)</f>
        <v>0</v>
      </c>
      <c r="L92" s="2"/>
      <c r="M92" s="24">
        <f t="shared" ref="M92:S92" si="58">SUBTOTAL(9,M93:M97)</f>
        <v>0</v>
      </c>
      <c r="N92" s="25">
        <f t="shared" si="58"/>
        <v>0</v>
      </c>
      <c r="O92" s="25">
        <f t="shared" si="58"/>
        <v>0</v>
      </c>
      <c r="P92" s="29">
        <f t="shared" si="58"/>
        <v>6000</v>
      </c>
      <c r="Q92" s="33">
        <f t="shared" si="58"/>
        <v>19000</v>
      </c>
      <c r="R92" s="33">
        <f t="shared" si="58"/>
        <v>0</v>
      </c>
      <c r="S92" s="33">
        <f t="shared" si="58"/>
        <v>0</v>
      </c>
      <c r="U92" s="12">
        <f t="shared" si="53"/>
        <v>0</v>
      </c>
    </row>
    <row r="93" spans="2:21">
      <c r="B93" t="s">
        <v>115</v>
      </c>
      <c r="C93" t="s">
        <v>73</v>
      </c>
      <c r="D93" s="37" t="s">
        <v>161</v>
      </c>
      <c r="E93" s="59" t="s">
        <v>133</v>
      </c>
      <c r="F93" s="13">
        <v>2</v>
      </c>
      <c r="G93" s="51">
        <v>3000</v>
      </c>
      <c r="H93" s="55">
        <v>1</v>
      </c>
      <c r="I93" s="50">
        <f>F93*G93*H93</f>
        <v>6000</v>
      </c>
      <c r="J93" s="30">
        <v>6000</v>
      </c>
      <c r="K93" s="30"/>
      <c r="M93" s="26"/>
      <c r="N93" s="7"/>
      <c r="O93" s="7"/>
      <c r="P93" s="30">
        <f>I93/2</f>
        <v>3000</v>
      </c>
      <c r="Q93" s="34">
        <f>I93/2</f>
        <v>3000</v>
      </c>
      <c r="R93" s="34"/>
      <c r="S93" s="34"/>
      <c r="U93" s="12">
        <f t="shared" si="53"/>
        <v>0</v>
      </c>
    </row>
    <row r="94" spans="2:21">
      <c r="B94" t="s">
        <v>115</v>
      </c>
      <c r="C94" t="s">
        <v>74</v>
      </c>
      <c r="D94" s="37" t="s">
        <v>162</v>
      </c>
      <c r="E94" s="59" t="s">
        <v>133</v>
      </c>
      <c r="F94" s="13">
        <v>1</v>
      </c>
      <c r="G94" s="51">
        <v>5000</v>
      </c>
      <c r="H94" s="55">
        <v>1</v>
      </c>
      <c r="I94" s="50">
        <f t="shared" ref="I94:I96" si="59">F94*G94*H94</f>
        <v>5000</v>
      </c>
      <c r="J94" s="30">
        <v>5000</v>
      </c>
      <c r="K94" s="30"/>
      <c r="M94" s="26"/>
      <c r="N94" s="7"/>
      <c r="O94" s="7"/>
      <c r="P94" s="30"/>
      <c r="Q94" s="34">
        <f>I94</f>
        <v>5000</v>
      </c>
      <c r="R94" s="34"/>
      <c r="S94" s="34"/>
      <c r="U94" s="12">
        <f t="shared" si="53"/>
        <v>0</v>
      </c>
    </row>
    <row r="95" spans="2:21">
      <c r="B95" t="s">
        <v>115</v>
      </c>
      <c r="C95" t="s">
        <v>75</v>
      </c>
      <c r="D95" s="37" t="s">
        <v>163</v>
      </c>
      <c r="E95" s="59" t="s">
        <v>133</v>
      </c>
      <c r="F95" s="13">
        <v>1</v>
      </c>
      <c r="G95" s="51">
        <v>8000</v>
      </c>
      <c r="H95" s="55">
        <v>1</v>
      </c>
      <c r="I95" s="50">
        <f t="shared" si="59"/>
        <v>8000</v>
      </c>
      <c r="J95" s="30">
        <v>8000</v>
      </c>
      <c r="K95" s="30"/>
      <c r="M95" s="26"/>
      <c r="N95" s="7"/>
      <c r="O95" s="7"/>
      <c r="P95" s="30"/>
      <c r="Q95" s="34">
        <f>I95</f>
        <v>8000</v>
      </c>
      <c r="R95" s="34"/>
      <c r="S95" s="34"/>
      <c r="U95" s="12">
        <f t="shared" si="53"/>
        <v>0</v>
      </c>
    </row>
    <row r="96" spans="2:21">
      <c r="B96" t="s">
        <v>115</v>
      </c>
      <c r="C96" t="s">
        <v>76</v>
      </c>
      <c r="D96" s="37" t="s">
        <v>164</v>
      </c>
      <c r="E96" s="59" t="s">
        <v>133</v>
      </c>
      <c r="F96" s="13">
        <v>2</v>
      </c>
      <c r="G96" s="51">
        <v>3000</v>
      </c>
      <c r="H96" s="55">
        <v>1</v>
      </c>
      <c r="I96" s="50">
        <f t="shared" si="59"/>
        <v>6000</v>
      </c>
      <c r="J96" s="30">
        <v>6000</v>
      </c>
      <c r="K96" s="30"/>
      <c r="M96" s="26"/>
      <c r="N96" s="7"/>
      <c r="O96" s="7"/>
      <c r="P96" s="30">
        <v>3000</v>
      </c>
      <c r="Q96" s="34">
        <v>3000</v>
      </c>
      <c r="R96" s="34"/>
      <c r="S96" s="34"/>
      <c r="U96" s="12">
        <f t="shared" si="53"/>
        <v>0</v>
      </c>
    </row>
    <row r="97" spans="2:21">
      <c r="B97" t="s">
        <v>115</v>
      </c>
      <c r="D97" s="37"/>
      <c r="E97" s="59"/>
      <c r="F97" s="13"/>
      <c r="G97" s="51"/>
      <c r="H97" s="55"/>
      <c r="I97" s="50"/>
      <c r="J97" s="30"/>
      <c r="K97" s="30"/>
      <c r="M97" s="26"/>
      <c r="N97" s="7"/>
      <c r="O97" s="7"/>
      <c r="P97" s="30"/>
      <c r="Q97" s="34"/>
      <c r="R97" s="34"/>
      <c r="S97" s="34"/>
      <c r="U97" s="12">
        <f t="shared" si="53"/>
        <v>0</v>
      </c>
    </row>
    <row r="98" spans="2:21">
      <c r="B98" s="3" t="s">
        <v>117</v>
      </c>
      <c r="C98" s="3" t="s">
        <v>17</v>
      </c>
      <c r="D98" s="27"/>
      <c r="E98" s="14"/>
      <c r="F98" s="14"/>
      <c r="G98" s="54"/>
      <c r="H98" s="14"/>
      <c r="I98" s="27">
        <f>SUBTOTAL(9,I99:I100)</f>
        <v>27412.140000000003</v>
      </c>
      <c r="J98" s="27">
        <f>SUBTOTAL(9,J99:J100)</f>
        <v>24465.000000000004</v>
      </c>
      <c r="K98" s="27">
        <f>SUBTOTAL(9,K99:K100)</f>
        <v>2947.1400000000003</v>
      </c>
      <c r="L98" s="2"/>
      <c r="M98" s="21">
        <f t="shared" ref="M98:S98" si="60">SUBTOTAL(9,M99:M100)</f>
        <v>2389.0300000000002</v>
      </c>
      <c r="N98" s="3">
        <f t="shared" si="60"/>
        <v>2109.0300000000002</v>
      </c>
      <c r="O98" s="3">
        <f t="shared" si="60"/>
        <v>8076.5300000000007</v>
      </c>
      <c r="P98" s="27">
        <f t="shared" si="60"/>
        <v>4734.0300000000007</v>
      </c>
      <c r="Q98" s="31">
        <f t="shared" si="60"/>
        <v>10103.52</v>
      </c>
      <c r="R98" s="31">
        <f t="shared" si="60"/>
        <v>0</v>
      </c>
      <c r="S98" s="31">
        <f t="shared" si="60"/>
        <v>0</v>
      </c>
      <c r="U98" s="12">
        <f t="shared" si="53"/>
        <v>0</v>
      </c>
    </row>
    <row r="99" spans="2:21">
      <c r="B99" s="6" t="s">
        <v>117</v>
      </c>
      <c r="C99" s="6" t="s">
        <v>49</v>
      </c>
      <c r="D99" s="36" t="s">
        <v>17</v>
      </c>
      <c r="E99" s="16"/>
      <c r="F99" s="16"/>
      <c r="G99" s="52"/>
      <c r="H99" s="16"/>
      <c r="I99" s="29">
        <f>SUBTOTAL(9,I100)</f>
        <v>27412.140000000003</v>
      </c>
      <c r="J99" s="29">
        <f>SUBTOTAL(9,J100)</f>
        <v>24465.000000000004</v>
      </c>
      <c r="K99" s="29">
        <f>SUBTOTAL(9,K100)</f>
        <v>2947.1400000000003</v>
      </c>
      <c r="L99" s="2"/>
      <c r="M99" s="24">
        <f t="shared" ref="M99:S99" si="61">SUBTOTAL(9,M100)</f>
        <v>2389.0300000000002</v>
      </c>
      <c r="N99" s="25">
        <f t="shared" si="61"/>
        <v>2109.0300000000002</v>
      </c>
      <c r="O99" s="25">
        <f t="shared" si="61"/>
        <v>8076.5300000000007</v>
      </c>
      <c r="P99" s="29">
        <f t="shared" si="61"/>
        <v>4734.0300000000007</v>
      </c>
      <c r="Q99" s="33">
        <f t="shared" si="61"/>
        <v>10103.52</v>
      </c>
      <c r="R99" s="33">
        <f t="shared" si="61"/>
        <v>0</v>
      </c>
      <c r="S99" s="33">
        <f t="shared" si="61"/>
        <v>0</v>
      </c>
      <c r="U99" s="12">
        <f t="shared" si="53"/>
        <v>0</v>
      </c>
    </row>
    <row r="100" spans="2:21">
      <c r="B100" t="s">
        <v>117</v>
      </c>
      <c r="C100" t="s">
        <v>51</v>
      </c>
      <c r="D100" s="37" t="s">
        <v>118</v>
      </c>
      <c r="F100" s="13"/>
      <c r="G100" s="51"/>
      <c r="H100" s="13"/>
      <c r="I100" s="50">
        <f>I7*0.07</f>
        <v>27412.140000000003</v>
      </c>
      <c r="J100" s="30">
        <f>J7*0.07</f>
        <v>24465.000000000004</v>
      </c>
      <c r="K100" s="30">
        <f>K7*0.07</f>
        <v>2947.1400000000003</v>
      </c>
      <c r="M100" s="26">
        <f t="shared" ref="M100:S100" si="62">M7*0.07</f>
        <v>2389.0300000000002</v>
      </c>
      <c r="N100" s="7">
        <f t="shared" si="62"/>
        <v>2109.0300000000002</v>
      </c>
      <c r="O100" s="7">
        <f t="shared" si="62"/>
        <v>8076.5300000000007</v>
      </c>
      <c r="P100" s="30">
        <f t="shared" si="62"/>
        <v>4734.0300000000007</v>
      </c>
      <c r="Q100" s="34">
        <f t="shared" si="62"/>
        <v>10103.52</v>
      </c>
      <c r="R100" s="34">
        <f t="shared" si="62"/>
        <v>0</v>
      </c>
      <c r="S100" s="34">
        <f t="shared" si="62"/>
        <v>0</v>
      </c>
      <c r="U100" s="12">
        <f t="shared" si="53"/>
        <v>0</v>
      </c>
    </row>
    <row r="101" spans="2:21">
      <c r="B101" s="3"/>
      <c r="C101" s="3" t="s">
        <v>119</v>
      </c>
      <c r="D101" s="27"/>
      <c r="E101" s="14"/>
      <c r="F101" s="14"/>
      <c r="G101" s="54"/>
      <c r="H101" s="14"/>
      <c r="I101" s="27">
        <f>SUBTOTAL(9,I7:I100)</f>
        <v>558494.14</v>
      </c>
      <c r="J101" s="27">
        <f>SUBTOTAL(9,J7:J100)</f>
        <v>502645</v>
      </c>
      <c r="K101" s="27">
        <f>SUBTOTAL(9,K7:K100)</f>
        <v>55849.14</v>
      </c>
      <c r="L101" s="2"/>
      <c r="M101" s="21">
        <f t="shared" ref="M101:S101" si="63">SUBTOTAL(9,M7:M100)</f>
        <v>50828.03</v>
      </c>
      <c r="N101" s="3">
        <f t="shared" si="63"/>
        <v>46548.03</v>
      </c>
      <c r="O101" s="3">
        <f t="shared" si="63"/>
        <v>137765.53</v>
      </c>
      <c r="P101" s="27">
        <f t="shared" si="63"/>
        <v>92673.03</v>
      </c>
      <c r="Q101" s="31">
        <f t="shared" si="63"/>
        <v>230679.52</v>
      </c>
      <c r="R101" s="31">
        <f t="shared" si="63"/>
        <v>0</v>
      </c>
      <c r="S101" s="31">
        <f t="shared" si="63"/>
        <v>0</v>
      </c>
      <c r="U101" s="12">
        <f t="shared" si="53"/>
        <v>0</v>
      </c>
    </row>
    <row r="102" spans="2:21">
      <c r="J102" s="109" t="s">
        <v>120</v>
      </c>
      <c r="K102" s="108">
        <f>I101-J101-K101</f>
        <v>0</v>
      </c>
    </row>
    <row r="104" spans="2:21">
      <c r="I104" s="110" t="s">
        <v>121</v>
      </c>
      <c r="J104" s="111">
        <f>IFERROR(J101/I101,"-")</f>
        <v>0.90000049060496856</v>
      </c>
      <c r="K104" s="112">
        <f>IFERROR(K101/I101,"-")</f>
        <v>9.9999509395031425E-2</v>
      </c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7b67ea-5ffb-42b0-a4b0-e3be0ae2578c">
      <Value>1</Value>
      <Value>6</Value>
    </TaxCatchAll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BEL23010</TermName>
          <TermId xmlns="http://schemas.microsoft.com/office/infopath/2007/PartnerControls">fd74d498-f7a2-461d-a6a6-d3e9f5e485e9</TermId>
        </TermInfo>
      </Terms>
    </e2b781e9cad840cd89b90f5a7e989839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</TermName>
          <TermId xmlns="http://schemas.microsoft.com/office/infopath/2007/PartnerControls">ff4ffeae-c722-491b-b0ff-ada5a56a847d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BEL23010-10003</TermName>
          <TermId xmlns="http://schemas.microsoft.com/office/infopath/2007/PartnerControls">c8d68b0f-7556-48cd-9a80-08489466d8a0</TermId>
        </TermInfo>
      </Terms>
    </l9d65098618b4a8fbbe87718e7187e6b>
    <_dlc_DocId xmlns="508ba6eb-9e09-4fd5-92f2-2d9921329f2d">BELENABEL-48159048-65326</_dlc_DocId>
    <_dlc_DocIdUrl xmlns="508ba6eb-9e09-4fd5-92f2-2d9921329f2d">
      <Url>https://enabelbe.sharepoint.com/sites/BEL/_layouts/15/DocIdRedir.aspx?ID=BELENABEL-48159048-65326</Url>
      <Description>BELENABEL-48159048-65326</Description>
    </_dlc_DocIdUrl>
    <lcf76f155ced4ddcb4097134ff3c332f xmlns="d9877c68-d32f-4330-bb42-9689baf17c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nabel_document" ma:contentTypeID="0x010100A054E23CC720224AB55CD5109E0645C000A7485C2520C2D743AD02E84D1883ECCE" ma:contentTypeVersion="15" ma:contentTypeDescription="" ma:contentTypeScope="" ma:versionID="e358e58711b9a0eb2577c6f94d8aca7f">
  <xsd:schema xmlns:xsd="http://www.w3.org/2001/XMLSchema" xmlns:xs="http://www.w3.org/2001/XMLSchema" xmlns:p="http://schemas.microsoft.com/office/2006/metadata/properties" xmlns:ns2="508ba6eb-9e09-4fd5-92f2-2d9921329f2d" xmlns:ns3="14a9c00f-d9e3-4eb9-aad3-f69239d17d9c" xmlns:ns4="e27b67ea-5ffb-42b0-a4b0-e3be0ae2578c" xmlns:ns5="d9877c68-d32f-4330-bb42-9689baf17c0d" targetNamespace="http://schemas.microsoft.com/office/2006/metadata/properties" ma:root="true" ma:fieldsID="37a957e8422c1d971c8b7cd8c61be38f" ns2:_="" ns3:_="" ns4:_="" ns5:_="">
    <xsd:import namespace="508ba6eb-9e09-4fd5-92f2-2d9921329f2d"/>
    <xsd:import namespace="14a9c00f-d9e3-4eb9-aad3-f69239d17d9c"/>
    <xsd:import namespace="e27b67ea-5ffb-42b0-a4b0-e3be0ae2578c"/>
    <xsd:import namespace="d9877c68-d32f-4330-bb42-9689baf17c0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99d250c03344da181939f0145dbc023" minOccurs="0"/>
                <xsd:element ref="ns4:TaxCatchAll" minOccurs="0"/>
                <xsd:element ref="ns4:TaxCatchAllLabel" minOccurs="0"/>
                <xsd:element ref="ns3:kecc0e8a0a3349c79c5d1d6e51bea7c3" minOccurs="0"/>
                <xsd:element ref="ns3:j50cb40f2a0941d2947e6bcbd5d19dce" minOccurs="0"/>
                <xsd:element ref="ns3:jcd7455606374210a964e5d7a999097a" minOccurs="0"/>
                <xsd:element ref="ns3:e2b781e9cad840cd89b90f5a7e989839" minOccurs="0"/>
                <xsd:element ref="ns3:l9d65098618b4a8fbbe87718e7187e6b" minOccurs="0"/>
                <xsd:element ref="ns5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1" nillable="true" ma:taxonomy="true" ma:internalName="o99d250c03344da181939f0145dbc023" ma:taxonomyFieldName="Document_Language" ma:displayName="Document_Language" ma:readOnly="false" ma:default="6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5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7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9" nillable="true" ma:taxonomy="true" ma:internalName="jcd7455606374210a964e5d7a999097a" ma:taxonomyFieldName="Country" ma:displayName="Country" ma:readOnly="false" ma:default="1;#BEL|ff4ffeae-c722-491b-b0ff-ada5a56a847d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1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23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b67ea-5ffb-42b0-a4b0-e3be0ae2578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9e47374-b479-47ba-96a2-ea379a6f4cbd}" ma:internalName="TaxCatchAll" ma:showField="CatchAllData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39e47374-b479-47ba-96a2-ea379a6f4cbd}" ma:internalName="TaxCatchAllLabel" ma:readOnly="true" ma:showField="CatchAllDataLabel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77c68-d32f-4330-bb42-9689baf17c0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5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BFF223-9522-4E54-94A4-007117B64C61}"/>
</file>

<file path=customXml/itemProps2.xml><?xml version="1.0" encoding="utf-8"?>
<ds:datastoreItem xmlns:ds="http://schemas.openxmlformats.org/officeDocument/2006/customXml" ds:itemID="{56B8081E-ABE0-4500-9D6B-8D9C09AC57AA}"/>
</file>

<file path=customXml/itemProps3.xml><?xml version="1.0" encoding="utf-8"?>
<ds:datastoreItem xmlns:ds="http://schemas.openxmlformats.org/officeDocument/2006/customXml" ds:itemID="{241E244B-7627-46E3-83B7-CCB16D4F2F07}"/>
</file>

<file path=customXml/itemProps4.xml><?xml version="1.0" encoding="utf-8"?>
<ds:datastoreItem xmlns:ds="http://schemas.openxmlformats.org/officeDocument/2006/customXml" ds:itemID="{BF8525BD-6719-48D1-9C8E-775A94EC01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ENABEL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JAVEAU, Boris</dc:creator>
  <cp:keywords/>
  <dc:description/>
  <cp:lastModifiedBy>Jean-François MICHEL</cp:lastModifiedBy>
  <cp:revision/>
  <dcterms:created xsi:type="dcterms:W3CDTF">2025-05-12T11:57:25Z</dcterms:created>
  <dcterms:modified xsi:type="dcterms:W3CDTF">2025-06-12T09:20:53Z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0x010100A054E23CC720224AB55CD5109E0645C000A7485C2520C2D743AD02E84D1883ECCE</vt:lpwstr>
  </property>
  <property fmtid="{D5CDD505-2E9C-101B-9397-08002B2CF9AE}" pid="3" name="Document_Language">
    <vt:lpwstr>6</vt:lpwstr>
  </property>
  <property fmtid="{D5CDD505-2E9C-101B-9397-08002B2CF9AE}" pid="4" name="Country">
    <vt:lpwstr>1;#BEL|ff4ffeae-c722-491b-b0ff-ada5a56a847d</vt:lpwstr>
  </property>
  <property fmtid="{D5CDD505-2E9C-101B-9397-08002B2CF9AE}" pid="5" name="_dlc_DocIdItemGuid">
    <vt:lpwstr>cbb38905-aa47-4de1-a8a1-b2f0f7cb1390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>1824</vt:lpwstr>
  </property>
  <property fmtid="{D5CDD505-2E9C-101B-9397-08002B2CF9AE}" pid="10" name="Project_code">
    <vt:lpwstr>1817</vt:lpwstr>
  </property>
  <property fmtid="{D5CDD505-2E9C-101B-9397-08002B2CF9AE}" pid="11" name="_docset_NoMedatataSyncRequired">
    <vt:lpwstr>True</vt:lpwstr>
  </property>
</Properties>
</file>