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abelbe-my.sharepoint.com/personal/boris_javeau_enabel_be/Documents/Documents/"/>
    </mc:Choice>
  </mc:AlternateContent>
  <xr:revisionPtr revIDLastSave="680" documentId="8_{33BFBDC3-185F-4878-B1D7-3C0D2E4931CA}" xr6:coauthVersionLast="47" xr6:coauthVersionMax="47" xr10:uidLastSave="{ED2D7D78-DCCA-498B-9158-E6E9655B065A}"/>
  <bookViews>
    <workbookView xWindow="-57708" yWindow="-108" windowWidth="29016" windowHeight="15696" xr2:uid="{C267A035-8C50-44D1-B4A4-546D85353D4E}"/>
  </bookViews>
  <sheets>
    <sheet name="Informations générales" sheetId="5" r:id="rId1"/>
    <sheet name="Budget" sheetId="1" r:id="rId2"/>
    <sheet name="Exemple de Budget" sheetId="3" r:id="rId3"/>
  </sheets>
  <definedNames>
    <definedName name="CG">Budget!$I$71</definedName>
    <definedName name="CO">Budget!$I$7</definedName>
    <definedName name="CS">Budget!$I$90</definedName>
    <definedName name="CT">Budget!$I$93</definedName>
    <definedName name="CT_EndActivity">Budget!$I$58</definedName>
    <definedName name="CT_Q1">Budget!$K$93</definedName>
    <definedName name="CT_Q2">Budget!$L$93</definedName>
    <definedName name="CT_Q3">Budget!$M$93</definedName>
    <definedName name="CT_Q4">Budget!$N$93</definedName>
    <definedName name="CT_Y2">Budget!$O$93</definedName>
    <definedName name="CT_Y3">Budget!$P$93</definedName>
    <definedName name="CT_Y4">Budget!$Q$93</definedName>
    <definedName name="Grant_Ref">'Informations générales'!$C$3</definedName>
    <definedName name="Grantee_Name">'Informations générales'!$C$16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0" i="1" l="1"/>
  <c r="S91" i="1"/>
  <c r="S92" i="1"/>
  <c r="S93" i="1"/>
  <c r="F12" i="5" l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7" i="1"/>
  <c r="S8" i="1"/>
  <c r="S9" i="1"/>
  <c r="L99" i="3" l="1"/>
  <c r="M99" i="3"/>
  <c r="N99" i="3"/>
  <c r="O99" i="3"/>
  <c r="P99" i="3"/>
  <c r="Q99" i="3"/>
  <c r="K99" i="3"/>
  <c r="I99" i="3"/>
  <c r="D5" i="1"/>
  <c r="D4" i="1"/>
  <c r="S31" i="3"/>
  <c r="I30" i="3"/>
  <c r="I29" i="3"/>
  <c r="F28" i="3"/>
  <c r="I28" i="3" s="1"/>
  <c r="I27" i="3"/>
  <c r="I26" i="3"/>
  <c r="I25" i="3"/>
  <c r="Q24" i="3"/>
  <c r="P24" i="3"/>
  <c r="P32" i="3"/>
  <c r="Q32" i="3"/>
  <c r="I33" i="3"/>
  <c r="O33" i="3" s="1"/>
  <c r="I34" i="3"/>
  <c r="O34" i="3" s="1"/>
  <c r="S34" i="3" s="1"/>
  <c r="I35" i="3"/>
  <c r="K35" i="3" s="1"/>
  <c r="I36" i="3"/>
  <c r="I37" i="3"/>
  <c r="N37" i="3"/>
  <c r="I38" i="3"/>
  <c r="K38" i="3" s="1"/>
  <c r="S39" i="3"/>
  <c r="S37" i="3" l="1"/>
  <c r="N33" i="3"/>
  <c r="M33" i="3"/>
  <c r="L33" i="3"/>
  <c r="L32" i="3" s="1"/>
  <c r="K33" i="3"/>
  <c r="M36" i="3"/>
  <c r="K36" i="3"/>
  <c r="L36" i="3"/>
  <c r="S38" i="3"/>
  <c r="O26" i="3"/>
  <c r="S26" i="3" s="1"/>
  <c r="N29" i="3"/>
  <c r="S29" i="3" s="1"/>
  <c r="K27" i="3"/>
  <c r="S27" i="3" s="1"/>
  <c r="K25" i="3"/>
  <c r="K30" i="3"/>
  <c r="S30" i="3" s="1"/>
  <c r="I32" i="3"/>
  <c r="L25" i="3"/>
  <c r="I24" i="3"/>
  <c r="K28" i="3"/>
  <c r="L28" i="3"/>
  <c r="O25" i="3"/>
  <c r="O24" i="3" s="1"/>
  <c r="M28" i="3"/>
  <c r="N28" i="3"/>
  <c r="S35" i="3"/>
  <c r="O36" i="3"/>
  <c r="O32" i="3" s="1"/>
  <c r="N36" i="3"/>
  <c r="S23" i="3"/>
  <c r="S48" i="3"/>
  <c r="S56" i="3"/>
  <c r="S64" i="3"/>
  <c r="S77" i="3"/>
  <c r="S84" i="3"/>
  <c r="S90" i="3"/>
  <c r="S96" i="3"/>
  <c r="F74" i="3"/>
  <c r="I74" i="3" s="1"/>
  <c r="I81" i="3"/>
  <c r="M81" i="3" s="1"/>
  <c r="F12" i="3"/>
  <c r="I12" i="3" s="1"/>
  <c r="F20" i="3"/>
  <c r="I20" i="3" s="1"/>
  <c r="I95" i="3"/>
  <c r="S95" i="3" s="1"/>
  <c r="I94" i="3"/>
  <c r="O94" i="3" s="1"/>
  <c r="S94" i="3" s="1"/>
  <c r="I93" i="3"/>
  <c r="O93" i="3" s="1"/>
  <c r="I92" i="3"/>
  <c r="Q91" i="3"/>
  <c r="P91" i="3"/>
  <c r="M91" i="3"/>
  <c r="L91" i="3"/>
  <c r="K91" i="3"/>
  <c r="I89" i="3"/>
  <c r="S89" i="3" s="1"/>
  <c r="I88" i="3"/>
  <c r="L88" i="3" s="1"/>
  <c r="I87" i="3"/>
  <c r="O87" i="3" s="1"/>
  <c r="I86" i="3"/>
  <c r="K86" i="3" s="1"/>
  <c r="Q85" i="3"/>
  <c r="P85" i="3"/>
  <c r="I83" i="3"/>
  <c r="S83" i="3" s="1"/>
  <c r="I82" i="3"/>
  <c r="O82" i="3" s="1"/>
  <c r="I80" i="3"/>
  <c r="M80" i="3" s="1"/>
  <c r="Q79" i="3"/>
  <c r="P79" i="3"/>
  <c r="I76" i="3"/>
  <c r="I75" i="3"/>
  <c r="K75" i="3" s="1"/>
  <c r="I73" i="3"/>
  <c r="N73" i="3" s="1"/>
  <c r="Q72" i="3"/>
  <c r="P72" i="3"/>
  <c r="I71" i="3"/>
  <c r="S71" i="3" s="1"/>
  <c r="I70" i="3"/>
  <c r="N70" i="3" s="1"/>
  <c r="I69" i="3"/>
  <c r="L69" i="3" s="1"/>
  <c r="I68" i="3"/>
  <c r="L68" i="3" s="1"/>
  <c r="I67" i="3"/>
  <c r="N67" i="3" s="1"/>
  <c r="Q66" i="3"/>
  <c r="P66" i="3"/>
  <c r="I63" i="3"/>
  <c r="S63" i="3" s="1"/>
  <c r="I62" i="3"/>
  <c r="S62" i="3" s="1"/>
  <c r="I61" i="3"/>
  <c r="S61" i="3" s="1"/>
  <c r="I60" i="3"/>
  <c r="S60" i="3" s="1"/>
  <c r="I59" i="3"/>
  <c r="S59" i="3" s="1"/>
  <c r="I58" i="3"/>
  <c r="S58" i="3" s="1"/>
  <c r="Q57" i="3"/>
  <c r="P57" i="3"/>
  <c r="O57" i="3"/>
  <c r="N57" i="3"/>
  <c r="M57" i="3"/>
  <c r="L57" i="3"/>
  <c r="K57" i="3"/>
  <c r="I55" i="3"/>
  <c r="S55" i="3" s="1"/>
  <c r="I54" i="3"/>
  <c r="S54" i="3" s="1"/>
  <c r="I53" i="3"/>
  <c r="S53" i="3" s="1"/>
  <c r="I52" i="3"/>
  <c r="S52" i="3" s="1"/>
  <c r="I51" i="3"/>
  <c r="S51" i="3" s="1"/>
  <c r="I50" i="3"/>
  <c r="S50" i="3" s="1"/>
  <c r="Q49" i="3"/>
  <c r="P49" i="3"/>
  <c r="O49" i="3"/>
  <c r="N49" i="3"/>
  <c r="M49" i="3"/>
  <c r="L49" i="3"/>
  <c r="K49" i="3"/>
  <c r="I47" i="3"/>
  <c r="S47" i="3" s="1"/>
  <c r="I46" i="3"/>
  <c r="S46" i="3" s="1"/>
  <c r="I45" i="3"/>
  <c r="S45" i="3" s="1"/>
  <c r="I44" i="3"/>
  <c r="S44" i="3" s="1"/>
  <c r="I43" i="3"/>
  <c r="S43" i="3" s="1"/>
  <c r="I42" i="3"/>
  <c r="S42" i="3" s="1"/>
  <c r="Q41" i="3"/>
  <c r="P41" i="3"/>
  <c r="O41" i="3"/>
  <c r="N41" i="3"/>
  <c r="M41" i="3"/>
  <c r="L41" i="3"/>
  <c r="K41" i="3"/>
  <c r="I22" i="3"/>
  <c r="M22" i="3" s="1"/>
  <c r="S22" i="3" s="1"/>
  <c r="I21" i="3"/>
  <c r="M21" i="3" s="1"/>
  <c r="S21" i="3" s="1"/>
  <c r="I19" i="3"/>
  <c r="F18" i="3"/>
  <c r="I18" i="3" s="1"/>
  <c r="I17" i="3"/>
  <c r="Q16" i="3"/>
  <c r="P16" i="3"/>
  <c r="O16" i="3"/>
  <c r="N16" i="3"/>
  <c r="L16" i="3"/>
  <c r="K16" i="3"/>
  <c r="S15" i="3"/>
  <c r="I14" i="3"/>
  <c r="K14" i="3" s="1"/>
  <c r="I13" i="3"/>
  <c r="O13" i="3" s="1"/>
  <c r="I11" i="3"/>
  <c r="K11" i="3" s="1"/>
  <c r="I10" i="3"/>
  <c r="K10" i="3" s="1"/>
  <c r="I9" i="3"/>
  <c r="M9" i="3" s="1"/>
  <c r="Q8" i="3"/>
  <c r="Q7" i="3" s="1"/>
  <c r="P8" i="3"/>
  <c r="S33" i="3" l="1"/>
  <c r="M32" i="3"/>
  <c r="K32" i="3"/>
  <c r="S28" i="3"/>
  <c r="N69" i="3"/>
  <c r="K69" i="3"/>
  <c r="K24" i="3"/>
  <c r="N24" i="3"/>
  <c r="M24" i="3"/>
  <c r="S25" i="3"/>
  <c r="S36" i="3"/>
  <c r="L24" i="3"/>
  <c r="Q40" i="3"/>
  <c r="N32" i="3"/>
  <c r="P40" i="3"/>
  <c r="O68" i="3"/>
  <c r="K68" i="3"/>
  <c r="K40" i="3"/>
  <c r="L87" i="3"/>
  <c r="Q65" i="3"/>
  <c r="N10" i="3"/>
  <c r="O70" i="3"/>
  <c r="K73" i="3"/>
  <c r="N40" i="3"/>
  <c r="M67" i="3"/>
  <c r="L73" i="3"/>
  <c r="N88" i="3"/>
  <c r="L67" i="3"/>
  <c r="M73" i="3"/>
  <c r="M87" i="3"/>
  <c r="P7" i="3"/>
  <c r="M10" i="3"/>
  <c r="M70" i="3"/>
  <c r="N81" i="3"/>
  <c r="L10" i="3"/>
  <c r="L70" i="3"/>
  <c r="O81" i="3"/>
  <c r="M88" i="3"/>
  <c r="I91" i="3"/>
  <c r="L9" i="3"/>
  <c r="K70" i="3"/>
  <c r="K82" i="3"/>
  <c r="S93" i="3"/>
  <c r="M20" i="3"/>
  <c r="S20" i="3" s="1"/>
  <c r="O69" i="3"/>
  <c r="K87" i="3"/>
  <c r="K12" i="3"/>
  <c r="O12" i="3"/>
  <c r="L12" i="3"/>
  <c r="M12" i="3"/>
  <c r="N12" i="3"/>
  <c r="O74" i="3"/>
  <c r="N74" i="3"/>
  <c r="M74" i="3"/>
  <c r="L74" i="3"/>
  <c r="K74" i="3"/>
  <c r="M18" i="3"/>
  <c r="S18" i="3" s="1"/>
  <c r="L75" i="3"/>
  <c r="N80" i="3"/>
  <c r="I49" i="3"/>
  <c r="S49" i="3" s="1"/>
  <c r="P65" i="3"/>
  <c r="M19" i="3"/>
  <c r="S19" i="3" s="1"/>
  <c r="M75" i="3"/>
  <c r="O80" i="3"/>
  <c r="L86" i="3"/>
  <c r="O67" i="3"/>
  <c r="N68" i="3"/>
  <c r="N66" i="3" s="1"/>
  <c r="N75" i="3"/>
  <c r="K81" i="3"/>
  <c r="M86" i="3"/>
  <c r="O88" i="3"/>
  <c r="L40" i="3"/>
  <c r="I85" i="3"/>
  <c r="O9" i="3"/>
  <c r="M68" i="3"/>
  <c r="O75" i="3"/>
  <c r="L81" i="3"/>
  <c r="N86" i="3"/>
  <c r="N92" i="3"/>
  <c r="N91" i="3" s="1"/>
  <c r="M40" i="3"/>
  <c r="O86" i="3"/>
  <c r="O92" i="3"/>
  <c r="O91" i="3" s="1"/>
  <c r="L80" i="3"/>
  <c r="M13" i="3"/>
  <c r="S13" i="3" s="1"/>
  <c r="O40" i="3"/>
  <c r="S76" i="3"/>
  <c r="L82" i="3"/>
  <c r="N87" i="3"/>
  <c r="K9" i="3"/>
  <c r="M17" i="3"/>
  <c r="S17" i="3" s="1"/>
  <c r="K80" i="3"/>
  <c r="M82" i="3"/>
  <c r="M79" i="3" s="1"/>
  <c r="S11" i="3"/>
  <c r="I41" i="3"/>
  <c r="S41" i="3" s="1"/>
  <c r="P78" i="3"/>
  <c r="N9" i="3"/>
  <c r="K67" i="3"/>
  <c r="M69" i="3"/>
  <c r="O73" i="3"/>
  <c r="N82" i="3"/>
  <c r="K88" i="3"/>
  <c r="Q78" i="3"/>
  <c r="S14" i="3"/>
  <c r="I66" i="3"/>
  <c r="I8" i="3"/>
  <c r="I72" i="3"/>
  <c r="I57" i="3"/>
  <c r="I79" i="3"/>
  <c r="I16" i="3"/>
  <c r="S32" i="3" l="1"/>
  <c r="S24" i="3"/>
  <c r="Q6" i="3"/>
  <c r="Q98" i="3" s="1"/>
  <c r="Q97" i="3" s="1"/>
  <c r="S88" i="3"/>
  <c r="K8" i="3"/>
  <c r="L85" i="3"/>
  <c r="L8" i="3"/>
  <c r="L7" i="3" s="1"/>
  <c r="L66" i="3"/>
  <c r="O66" i="3"/>
  <c r="S10" i="3"/>
  <c r="P6" i="3"/>
  <c r="P98" i="3" s="1"/>
  <c r="P97" i="3" s="1"/>
  <c r="P100" i="3" s="1"/>
  <c r="O85" i="3"/>
  <c r="S73" i="3"/>
  <c r="S91" i="3"/>
  <c r="I7" i="3"/>
  <c r="K72" i="3"/>
  <c r="L72" i="3"/>
  <c r="S82" i="3"/>
  <c r="O8" i="3"/>
  <c r="O7" i="3" s="1"/>
  <c r="O79" i="3"/>
  <c r="N72" i="3"/>
  <c r="N65" i="3" s="1"/>
  <c r="S70" i="3"/>
  <c r="S75" i="3"/>
  <c r="S87" i="3"/>
  <c r="S67" i="3"/>
  <c r="N8" i="3"/>
  <c r="N7" i="3" s="1"/>
  <c r="K66" i="3"/>
  <c r="S12" i="3"/>
  <c r="K79" i="3"/>
  <c r="S69" i="3"/>
  <c r="S86" i="3"/>
  <c r="S74" i="3"/>
  <c r="K85" i="3"/>
  <c r="S68" i="3"/>
  <c r="S80" i="3"/>
  <c r="S92" i="3"/>
  <c r="M85" i="3"/>
  <c r="M78" i="3" s="1"/>
  <c r="M16" i="3"/>
  <c r="S16" i="3" s="1"/>
  <c r="M72" i="3"/>
  <c r="S81" i="3"/>
  <c r="O72" i="3"/>
  <c r="I40" i="3"/>
  <c r="S40" i="3" s="1"/>
  <c r="S57" i="3"/>
  <c r="N85" i="3"/>
  <c r="S9" i="3"/>
  <c r="L79" i="3"/>
  <c r="M66" i="3"/>
  <c r="M8" i="3"/>
  <c r="N79" i="3"/>
  <c r="I78" i="3"/>
  <c r="I65" i="3"/>
  <c r="L78" i="3" l="1"/>
  <c r="N6" i="3"/>
  <c r="N98" i="3" s="1"/>
  <c r="N97" i="3" s="1"/>
  <c r="Q100" i="3"/>
  <c r="L65" i="3"/>
  <c r="K65" i="3"/>
  <c r="L6" i="3"/>
  <c r="L98" i="3" s="1"/>
  <c r="L97" i="3" s="1"/>
  <c r="O65" i="3"/>
  <c r="O6" i="3" s="1"/>
  <c r="O98" i="3" s="1"/>
  <c r="O97" i="3" s="1"/>
  <c r="S66" i="3"/>
  <c r="O78" i="3"/>
  <c r="S85" i="3"/>
  <c r="S72" i="3"/>
  <c r="M7" i="3"/>
  <c r="K78" i="3"/>
  <c r="M65" i="3"/>
  <c r="K7" i="3"/>
  <c r="S8" i="3"/>
  <c r="S79" i="3"/>
  <c r="N78" i="3"/>
  <c r="I6" i="3"/>
  <c r="O100" i="3" l="1"/>
  <c r="K6" i="3"/>
  <c r="K98" i="3" s="1"/>
  <c r="K97" i="3" s="1"/>
  <c r="S65" i="3"/>
  <c r="L100" i="3"/>
  <c r="M6" i="3"/>
  <c r="M98" i="3" s="1"/>
  <c r="M97" i="3" s="1"/>
  <c r="M100" i="3" s="1"/>
  <c r="S78" i="3"/>
  <c r="S7" i="3"/>
  <c r="N100" i="3"/>
  <c r="I98" i="3"/>
  <c r="S6" i="3" l="1"/>
  <c r="S99" i="3"/>
  <c r="K100" i="3"/>
  <c r="I97" i="3"/>
  <c r="S98" i="3"/>
  <c r="I100" i="3" l="1"/>
  <c r="S100" i="3" s="1"/>
  <c r="S97" i="3"/>
  <c r="S16" i="1" l="1"/>
  <c r="K42" i="1"/>
  <c r="K72" i="1"/>
  <c r="L72" i="1"/>
  <c r="K84" i="1"/>
  <c r="I88" i="1"/>
  <c r="I87" i="1"/>
  <c r="I86" i="1"/>
  <c r="I85" i="1"/>
  <c r="I82" i="1"/>
  <c r="I81" i="1"/>
  <c r="I80" i="1"/>
  <c r="I79" i="1"/>
  <c r="I76" i="1"/>
  <c r="I75" i="1"/>
  <c r="I74" i="1"/>
  <c r="I73" i="1"/>
  <c r="I69" i="1"/>
  <c r="I68" i="1"/>
  <c r="I67" i="1"/>
  <c r="I66" i="1"/>
  <c r="I64" i="1"/>
  <c r="I63" i="1"/>
  <c r="I62" i="1"/>
  <c r="I61" i="1"/>
  <c r="I60" i="1"/>
  <c r="I56" i="1"/>
  <c r="I55" i="1"/>
  <c r="I54" i="1"/>
  <c r="I53" i="1"/>
  <c r="I52" i="1"/>
  <c r="I51" i="1"/>
  <c r="I48" i="1"/>
  <c r="I47" i="1"/>
  <c r="I46" i="1"/>
  <c r="I45" i="1"/>
  <c r="I44" i="1"/>
  <c r="I43" i="1"/>
  <c r="I40" i="1"/>
  <c r="I39" i="1"/>
  <c r="I38" i="1"/>
  <c r="I37" i="1"/>
  <c r="I36" i="1"/>
  <c r="I35" i="1"/>
  <c r="I31" i="1"/>
  <c r="I30" i="1"/>
  <c r="I29" i="1"/>
  <c r="I28" i="1"/>
  <c r="I27" i="1"/>
  <c r="I26" i="1"/>
  <c r="I23" i="1"/>
  <c r="I22" i="1"/>
  <c r="I21" i="1"/>
  <c r="I20" i="1"/>
  <c r="I19" i="1"/>
  <c r="I18" i="1"/>
  <c r="I11" i="1"/>
  <c r="I12" i="1"/>
  <c r="I13" i="1"/>
  <c r="I14" i="1"/>
  <c r="I15" i="1"/>
  <c r="I10" i="1"/>
  <c r="S10" i="1" s="1"/>
  <c r="S15" i="1" l="1"/>
  <c r="S13" i="1"/>
  <c r="S14" i="1"/>
  <c r="I72" i="1"/>
  <c r="S12" i="1"/>
  <c r="S11" i="1"/>
  <c r="I84" i="1"/>
  <c r="I78" i="1"/>
  <c r="I25" i="1"/>
  <c r="I50" i="1"/>
  <c r="I34" i="1"/>
  <c r="I42" i="1"/>
  <c r="I59" i="1"/>
  <c r="I65" i="1"/>
  <c r="K65" i="1"/>
  <c r="I9" i="1"/>
  <c r="I17" i="1"/>
  <c r="L34" i="1"/>
  <c r="L59" i="1"/>
  <c r="K50" i="1"/>
  <c r="K59" i="1"/>
  <c r="L17" i="1"/>
  <c r="K17" i="1"/>
  <c r="L42" i="1"/>
  <c r="K25" i="1"/>
  <c r="K9" i="1"/>
  <c r="K34" i="1"/>
  <c r="L84" i="1"/>
  <c r="I33" i="1" l="1"/>
  <c r="K33" i="1"/>
  <c r="I58" i="1"/>
  <c r="I71" i="1"/>
  <c r="F7" i="5" s="1"/>
  <c r="I8" i="1"/>
  <c r="K8" i="1"/>
  <c r="K78" i="1"/>
  <c r="K71" i="1" s="1"/>
  <c r="M84" i="1"/>
  <c r="M34" i="1"/>
  <c r="L9" i="1"/>
  <c r="N17" i="1"/>
  <c r="M17" i="1"/>
  <c r="N59" i="1"/>
  <c r="M72" i="1"/>
  <c r="O17" i="1"/>
  <c r="M78" i="1"/>
  <c r="L25" i="1"/>
  <c r="M65" i="1"/>
  <c r="N42" i="1"/>
  <c r="L50" i="1"/>
  <c r="L33" i="1" s="1"/>
  <c r="L78" i="1"/>
  <c r="L71" i="1" s="1"/>
  <c r="N25" i="1"/>
  <c r="M42" i="1"/>
  <c r="M59" i="1"/>
  <c r="L65" i="1"/>
  <c r="L58" i="1" s="1"/>
  <c r="O59" i="1"/>
  <c r="N50" i="1"/>
  <c r="M25" i="1"/>
  <c r="K58" i="1"/>
  <c r="K7" i="1" l="1"/>
  <c r="I7" i="1"/>
  <c r="I92" i="1" s="1"/>
  <c r="M58" i="1"/>
  <c r="N72" i="1"/>
  <c r="M71" i="1"/>
  <c r="O50" i="1"/>
  <c r="O42" i="1"/>
  <c r="P42" i="1"/>
  <c r="O84" i="1"/>
  <c r="P25" i="1"/>
  <c r="O34" i="1"/>
  <c r="Q78" i="1"/>
  <c r="M9" i="1"/>
  <c r="M8" i="1" s="1"/>
  <c r="O25" i="1"/>
  <c r="L8" i="1"/>
  <c r="L7" i="1" s="1"/>
  <c r="L92" i="1" s="1"/>
  <c r="Q84" i="1"/>
  <c r="P17" i="1"/>
  <c r="N78" i="1"/>
  <c r="N34" i="1"/>
  <c r="N33" i="1" s="1"/>
  <c r="Q25" i="1"/>
  <c r="M50" i="1"/>
  <c r="M33" i="1" s="1"/>
  <c r="P78" i="1"/>
  <c r="P84" i="1"/>
  <c r="O72" i="1"/>
  <c r="P59" i="1"/>
  <c r="O78" i="1"/>
  <c r="P65" i="1"/>
  <c r="N84" i="1"/>
  <c r="P72" i="1"/>
  <c r="Q17" i="1"/>
  <c r="N65" i="1"/>
  <c r="N58" i="1" s="1"/>
  <c r="K92" i="1" l="1"/>
  <c r="K91" i="1" s="1"/>
  <c r="K90" i="1" s="1"/>
  <c r="K93" i="1" s="1"/>
  <c r="I6" i="5" s="1"/>
  <c r="F6" i="5"/>
  <c r="I91" i="1"/>
  <c r="Q34" i="1"/>
  <c r="O71" i="1"/>
  <c r="L91" i="1"/>
  <c r="L90" i="1" s="1"/>
  <c r="L93" i="1" s="1"/>
  <c r="I7" i="5" s="1"/>
  <c r="N71" i="1"/>
  <c r="O65" i="1"/>
  <c r="O58" i="1" s="1"/>
  <c r="N9" i="1"/>
  <c r="N8" i="1" s="1"/>
  <c r="N7" i="1" s="1"/>
  <c r="N92" i="1" s="1"/>
  <c r="P71" i="1"/>
  <c r="O9" i="1"/>
  <c r="O8" i="1" s="1"/>
  <c r="P9" i="1"/>
  <c r="P8" i="1" s="1"/>
  <c r="Q65" i="1"/>
  <c r="Q42" i="1"/>
  <c r="P50" i="1"/>
  <c r="Q72" i="1"/>
  <c r="Q71" i="1" s="1"/>
  <c r="Q50" i="1"/>
  <c r="P34" i="1"/>
  <c r="M7" i="1"/>
  <c r="M92" i="1" s="1"/>
  <c r="O33" i="1"/>
  <c r="Q59" i="1"/>
  <c r="P58" i="1"/>
  <c r="I90" i="1" l="1"/>
  <c r="P33" i="1"/>
  <c r="O7" i="1"/>
  <c r="M91" i="1"/>
  <c r="M90" i="1" s="1"/>
  <c r="M93" i="1" s="1"/>
  <c r="I8" i="5" s="1"/>
  <c r="Q9" i="1"/>
  <c r="Q8" i="1" s="1"/>
  <c r="Q58" i="1"/>
  <c r="N91" i="1"/>
  <c r="N90" i="1" s="1"/>
  <c r="N93" i="1" s="1"/>
  <c r="I9" i="5" s="1"/>
  <c r="Q33" i="1"/>
  <c r="O91" i="1" l="1"/>
  <c r="O90" i="1" s="1"/>
  <c r="O93" i="1" s="1"/>
  <c r="I11" i="5" s="1"/>
  <c r="O92" i="1"/>
  <c r="P7" i="1"/>
  <c r="F9" i="5"/>
  <c r="I93" i="1"/>
  <c r="I10" i="5"/>
  <c r="Q7" i="1"/>
  <c r="Q92" i="1" s="1"/>
  <c r="P92" i="1" l="1"/>
  <c r="P91" i="1" s="1"/>
  <c r="P90" i="1" s="1"/>
  <c r="P93" i="1" s="1"/>
  <c r="I12" i="5" s="1"/>
  <c r="F5" i="5"/>
  <c r="F13" i="5" s="1"/>
  <c r="J10" i="5" l="1"/>
  <c r="K10" i="5"/>
  <c r="Q91" i="1"/>
  <c r="J7" i="5"/>
  <c r="J6" i="5"/>
  <c r="K6" i="5" s="1"/>
  <c r="J9" i="5"/>
  <c r="J11" i="5"/>
  <c r="J12" i="5"/>
  <c r="J8" i="5"/>
  <c r="Q90" i="1" l="1"/>
  <c r="K7" i="5"/>
  <c r="K8" i="5" s="1"/>
  <c r="K9" i="5" s="1"/>
  <c r="K11" i="5" s="1"/>
  <c r="K12" i="5" s="1"/>
  <c r="Q93" i="1" l="1"/>
  <c r="I13" i="5" l="1"/>
  <c r="I15" i="5" l="1"/>
  <c r="J13" i="5"/>
  <c r="J15" i="5" l="1"/>
  <c r="K13" i="5"/>
</calcChain>
</file>

<file path=xl/sharedStrings.xml><?xml version="1.0" encoding="utf-8"?>
<sst xmlns="http://schemas.openxmlformats.org/spreadsheetml/2006/main" count="583" uniqueCount="158">
  <si>
    <t>Référence de l'appel à propositions</t>
  </si>
  <si>
    <t>En Euro</t>
  </si>
  <si>
    <t>Planning des Dépenses</t>
  </si>
  <si>
    <t>Montant Total du budget</t>
  </si>
  <si>
    <t>Période</t>
  </si>
  <si>
    <t>Montant Budget</t>
  </si>
  <si>
    <t>% sur Budget Total</t>
  </si>
  <si>
    <t>% Cumulé sur Budget Total</t>
  </si>
  <si>
    <t>Date de début prévue</t>
  </si>
  <si>
    <t>Coûts Opéraionnel</t>
  </si>
  <si>
    <t>Q1</t>
  </si>
  <si>
    <t>Date de fin prévue</t>
  </si>
  <si>
    <t>Coûts de Gestion</t>
  </si>
  <si>
    <t>Q2</t>
  </si>
  <si>
    <t>Durée du projet (mois)</t>
  </si>
  <si>
    <t>% de Coûts de Structure</t>
  </si>
  <si>
    <t>Q3</t>
  </si>
  <si>
    <t>Coûts de Structure</t>
  </si>
  <si>
    <t>Q4</t>
  </si>
  <si>
    <t>Y1</t>
  </si>
  <si>
    <t>Montant total de la Contribution</t>
  </si>
  <si>
    <t>Y2</t>
  </si>
  <si>
    <t>% de contribution du soumissionnaire</t>
  </si>
  <si>
    <t>Y3</t>
  </si>
  <si>
    <t>Montant total de la Subvention Enabel demandé</t>
  </si>
  <si>
    <t>Y4</t>
  </si>
  <si>
    <t>Informations sur le bénéficiaire</t>
  </si>
  <si>
    <t>Total</t>
  </si>
  <si>
    <t>Nom de l'organisation</t>
  </si>
  <si>
    <t>Type d'organisation</t>
  </si>
  <si>
    <t>Intitulé de l'action</t>
  </si>
  <si>
    <t>BUDGET total de l'Action en Euro</t>
  </si>
  <si>
    <t>Réf Subvention</t>
  </si>
  <si>
    <t>Organisme demandeur</t>
  </si>
  <si>
    <t>Détails Budget</t>
  </si>
  <si>
    <t>Planification budgétaire</t>
  </si>
  <si>
    <t>Unité</t>
  </si>
  <si>
    <t>Qté</t>
  </si>
  <si>
    <t>Coût Unitaire</t>
  </si>
  <si>
    <t>% Allocation</t>
  </si>
  <si>
    <t>Coût Total</t>
  </si>
  <si>
    <t>Conttôle</t>
  </si>
  <si>
    <t>A</t>
  </si>
  <si>
    <t>Coûts Opérationnels</t>
  </si>
  <si>
    <t>Output/Résultat 1</t>
  </si>
  <si>
    <t>1.1</t>
  </si>
  <si>
    <t>Activité 1</t>
  </si>
  <si>
    <t>1.1.1</t>
  </si>
  <si>
    <t>Dépense 1</t>
  </si>
  <si>
    <t>1.1.2</t>
  </si>
  <si>
    <t>Dépense 2</t>
  </si>
  <si>
    <t>1.1.3</t>
  </si>
  <si>
    <t>Dépense 3</t>
  </si>
  <si>
    <t>1.1.4</t>
  </si>
  <si>
    <t>Dépense 4</t>
  </si>
  <si>
    <t>1.1.5</t>
  </si>
  <si>
    <t>Dépense 5</t>
  </si>
  <si>
    <t>1.1.6</t>
  </si>
  <si>
    <t>Dépense 6</t>
  </si>
  <si>
    <t>1.2</t>
  </si>
  <si>
    <t>Activité 2</t>
  </si>
  <si>
    <t>1.2.1</t>
  </si>
  <si>
    <t>1.2.2</t>
  </si>
  <si>
    <t>1.2.3</t>
  </si>
  <si>
    <t>1.2.4</t>
  </si>
  <si>
    <t>1.2.5</t>
  </si>
  <si>
    <t>1.2.6</t>
  </si>
  <si>
    <t>1.3</t>
  </si>
  <si>
    <t>Activité 3</t>
  </si>
  <si>
    <t>1.3.1</t>
  </si>
  <si>
    <t>1.3.2</t>
  </si>
  <si>
    <t>1.3.3</t>
  </si>
  <si>
    <t>1.3.4</t>
  </si>
  <si>
    <t>1.3.5</t>
  </si>
  <si>
    <t>1.3.6</t>
  </si>
  <si>
    <t>Output/Résultat 2</t>
  </si>
  <si>
    <t>2.1</t>
  </si>
  <si>
    <t>2.1.1</t>
  </si>
  <si>
    <t>2.1.2</t>
  </si>
  <si>
    <t xml:space="preserve"> </t>
  </si>
  <si>
    <t>2.1.3</t>
  </si>
  <si>
    <t>2.1.4</t>
  </si>
  <si>
    <t>2.1.5</t>
  </si>
  <si>
    <t>2.1.6</t>
  </si>
  <si>
    <t>2.2</t>
  </si>
  <si>
    <t>2.2.1</t>
  </si>
  <si>
    <t>2.2.2</t>
  </si>
  <si>
    <t>2.2.3</t>
  </si>
  <si>
    <t>2.2.4</t>
  </si>
  <si>
    <t>2.2.5</t>
  </si>
  <si>
    <t>2.2.6</t>
  </si>
  <si>
    <t>2.3</t>
  </si>
  <si>
    <t>2.3.1</t>
  </si>
  <si>
    <t>2.3.2</t>
  </si>
  <si>
    <t>2.3.3</t>
  </si>
  <si>
    <t>2.3.4</t>
  </si>
  <si>
    <t>2.3.5</t>
  </si>
  <si>
    <t>2.3.6</t>
  </si>
  <si>
    <t xml:space="preserve">Moyens Généraux </t>
  </si>
  <si>
    <t>3.1</t>
  </si>
  <si>
    <t>Ressources humaines</t>
  </si>
  <si>
    <t>3.1.1</t>
  </si>
  <si>
    <t>3.1.2</t>
  </si>
  <si>
    <t>3.1.3</t>
  </si>
  <si>
    <t>3.1.4</t>
  </si>
  <si>
    <t>3.2</t>
  </si>
  <si>
    <t>Coûts de fonctionnement</t>
  </si>
  <si>
    <t>3.2.1</t>
  </si>
  <si>
    <t>3.2.2</t>
  </si>
  <si>
    <t>3.2.3</t>
  </si>
  <si>
    <t>3.2.4</t>
  </si>
  <si>
    <t>B</t>
  </si>
  <si>
    <t>Monitoring -Evaluation - Capitalisation - Audit</t>
  </si>
  <si>
    <t>C</t>
  </si>
  <si>
    <t>Coûts de structure : % des coûts opérationnels</t>
  </si>
  <si>
    <t>Coûts Totaux (A+B+C)</t>
  </si>
  <si>
    <t>BUDGET for the Action in Euro</t>
  </si>
  <si>
    <t>Check</t>
  </si>
  <si>
    <t>Personnel opérationnel rémunéré par bénéficiaire</t>
  </si>
  <si>
    <t>homme/mois</t>
  </si>
  <si>
    <t>Expert international 1</t>
  </si>
  <si>
    <t xml:space="preserve">Moto </t>
  </si>
  <si>
    <t>Carburant moto</t>
  </si>
  <si>
    <t>litre</t>
  </si>
  <si>
    <t>Etudes internationales (consultance)</t>
  </si>
  <si>
    <t>jour</t>
  </si>
  <si>
    <t xml:space="preserve">Ordinateur pour l'expert enseignement </t>
  </si>
  <si>
    <t>unité</t>
  </si>
  <si>
    <t>Activité  2</t>
  </si>
  <si>
    <t>Salle de conférence</t>
  </si>
  <si>
    <t>Catering</t>
  </si>
  <si>
    <t>Traduction</t>
  </si>
  <si>
    <t>Hébergement</t>
  </si>
  <si>
    <t>Billet avion</t>
  </si>
  <si>
    <t>Per diem</t>
  </si>
  <si>
    <t>Activité  3</t>
  </si>
  <si>
    <t>Manuels d'enseignement</t>
  </si>
  <si>
    <t>Activité  4</t>
  </si>
  <si>
    <t>Moyens Généraux</t>
  </si>
  <si>
    <t>Ressources Humaines</t>
  </si>
  <si>
    <t>Coordinateur projet</t>
  </si>
  <si>
    <t>Chef Expert enseignement</t>
  </si>
  <si>
    <t>Comptable</t>
  </si>
  <si>
    <t>Chauffeur</t>
  </si>
  <si>
    <t>Coûts de Fonctionnement</t>
  </si>
  <si>
    <t>Véhicule de coordination</t>
  </si>
  <si>
    <t>mois</t>
  </si>
  <si>
    <t>Carburant véhicule de coordination</t>
  </si>
  <si>
    <t>Communication</t>
  </si>
  <si>
    <t>Directeur</t>
  </si>
  <si>
    <t>Directeur financier</t>
  </si>
  <si>
    <t>Assistant administratif</t>
  </si>
  <si>
    <t>Location bureau représentation</t>
  </si>
  <si>
    <t>Electricités</t>
  </si>
  <si>
    <t>Monitoring &amp; Evaluation &amp; Capitalisation &amp; Audit</t>
  </si>
  <si>
    <t xml:space="preserve">Evaluation </t>
  </si>
  <si>
    <t>Capitalisation</t>
  </si>
  <si>
    <t>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</si>
</sst>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color theme="5" tint="-0.249977111117893"/>
      <name val="Arial"/>
      <family val="2"/>
    </font>
    <font>
      <sz val="8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8"/>
      <color rgb="FF3C7D22"/>
      <name val="Aptos Narrow"/>
      <family val="2"/>
      <scheme val="minor"/>
    </font>
    <font>
      <b/>
      <sz val="8"/>
      <color rgb="FF3C7D2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FFFFFF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i/>
      <sz val="9"/>
      <color rgb="FFFFFFFF"/>
      <name val="Aptos Narrow"/>
      <family val="2"/>
      <scheme val="minor"/>
    </font>
    <font>
      <b/>
      <sz val="1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9"/>
      <name val="Arial"/>
      <family val="2"/>
    </font>
    <font>
      <sz val="9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97232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20">
    <xf numFmtId="0" fontId="0" fillId="0" borderId="0" xfId="0"/>
    <xf numFmtId="0" fontId="4" fillId="0" borderId="0" xfId="2" applyFont="1"/>
    <xf numFmtId="4" fontId="2" fillId="0" borderId="0" xfId="0" applyNumberFormat="1" applyFont="1"/>
    <xf numFmtId="4" fontId="2" fillId="2" borderId="0" xfId="0" applyNumberFormat="1" applyFont="1" applyFill="1"/>
    <xf numFmtId="0" fontId="6" fillId="3" borderId="0" xfId="0" applyFont="1" applyFill="1"/>
    <xf numFmtId="0" fontId="6" fillId="3" borderId="0" xfId="0" quotePrefix="1" applyFont="1" applyFill="1" applyAlignment="1">
      <alignment horizontal="left"/>
    </xf>
    <xf numFmtId="0" fontId="2" fillId="4" borderId="0" xfId="0" applyFont="1" applyFill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4" fontId="7" fillId="0" borderId="0" xfId="0" applyNumberFormat="1" applyFont="1"/>
    <xf numFmtId="0" fontId="0" fillId="0" borderId="0" xfId="0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2" fillId="2" borderId="1" xfId="0" applyNumberFormat="1" applyFont="1" applyFill="1" applyBorder="1"/>
    <xf numFmtId="4" fontId="6" fillId="3" borderId="1" xfId="0" applyNumberFormat="1" applyFont="1" applyFill="1" applyBorder="1"/>
    <xf numFmtId="4" fontId="6" fillId="3" borderId="0" xfId="0" applyNumberFormat="1" applyFont="1" applyFill="1"/>
    <xf numFmtId="4" fontId="2" fillId="4" borderId="1" xfId="0" applyNumberFormat="1" applyFont="1" applyFill="1" applyBorder="1"/>
    <xf numFmtId="4" fontId="2" fillId="4" borderId="0" xfId="0" applyNumberFormat="1" applyFont="1" applyFill="1"/>
    <xf numFmtId="4" fontId="0" fillId="0" borderId="1" xfId="0" applyNumberFormat="1" applyBorder="1"/>
    <xf numFmtId="4" fontId="2" fillId="2" borderId="3" xfId="0" applyNumberFormat="1" applyFont="1" applyFill="1" applyBorder="1"/>
    <xf numFmtId="4" fontId="6" fillId="3" borderId="3" xfId="0" applyNumberFormat="1" applyFont="1" applyFill="1" applyBorder="1"/>
    <xf numFmtId="4" fontId="2" fillId="4" borderId="3" xfId="0" applyNumberFormat="1" applyFont="1" applyFill="1" applyBorder="1"/>
    <xf numFmtId="4" fontId="0" fillId="0" borderId="3" xfId="0" applyNumberFormat="1" applyBorder="1"/>
    <xf numFmtId="4" fontId="2" fillId="2" borderId="2" xfId="0" applyNumberFormat="1" applyFont="1" applyFill="1" applyBorder="1"/>
    <xf numFmtId="4" fontId="6" fillId="3" borderId="2" xfId="0" applyNumberFormat="1" applyFont="1" applyFill="1" applyBorder="1"/>
    <xf numFmtId="4" fontId="2" fillId="4" borderId="2" xfId="0" applyNumberFormat="1" applyFont="1" applyFill="1" applyBorder="1"/>
    <xf numFmtId="4" fontId="0" fillId="0" borderId="2" xfId="0" applyNumberFormat="1" applyBorder="1"/>
    <xf numFmtId="0" fontId="6" fillId="3" borderId="3" xfId="0" applyFont="1" applyFill="1" applyBorder="1"/>
    <xf numFmtId="0" fontId="2" fillId="4" borderId="3" xfId="0" applyFont="1" applyFill="1" applyBorder="1"/>
    <xf numFmtId="0" fontId="0" fillId="0" borderId="3" xfId="0" applyBorder="1"/>
    <xf numFmtId="4" fontId="2" fillId="0" borderId="3" xfId="0" applyNumberFormat="1" applyFont="1" applyBorder="1" applyAlignment="1">
      <alignment horizontal="centerContinuous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4" fontId="2" fillId="5" borderId="10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Continuous"/>
    </xf>
    <xf numFmtId="0" fontId="2" fillId="6" borderId="6" xfId="0" applyFont="1" applyFill="1" applyBorder="1" applyAlignment="1">
      <alignment horizontal="centerContinuous"/>
    </xf>
    <xf numFmtId="4" fontId="2" fillId="6" borderId="7" xfId="0" applyNumberFormat="1" applyFont="1" applyFill="1" applyBorder="1" applyAlignment="1">
      <alignment horizontal="centerContinuous"/>
    </xf>
    <xf numFmtId="0" fontId="2" fillId="6" borderId="7" xfId="0" applyFont="1" applyFill="1" applyBorder="1" applyAlignment="1">
      <alignment horizontal="centerContinuous"/>
    </xf>
    <xf numFmtId="4" fontId="2" fillId="7" borderId="3" xfId="0" applyNumberFormat="1" applyFont="1" applyFill="1" applyBorder="1"/>
    <xf numFmtId="4" fontId="0" fillId="0" borderId="0" xfId="0" applyNumberFormat="1" applyAlignment="1">
      <alignment horizontal="right"/>
    </xf>
    <xf numFmtId="4" fontId="2" fillId="4" borderId="0" xfId="0" applyNumberFormat="1" applyFont="1" applyFill="1" applyAlignment="1">
      <alignment horizontal="right"/>
    </xf>
    <xf numFmtId="4" fontId="6" fillId="3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9" fontId="0" fillId="0" borderId="0" xfId="1" applyFont="1" applyAlignment="1">
      <alignment horizontal="center"/>
    </xf>
    <xf numFmtId="9" fontId="2" fillId="4" borderId="0" xfId="1" applyFont="1" applyFill="1" applyAlignment="1">
      <alignment horizontal="center"/>
    </xf>
    <xf numFmtId="9" fontId="6" fillId="3" borderId="0" xfId="1" applyFont="1" applyFill="1" applyAlignment="1">
      <alignment horizontal="center"/>
    </xf>
    <xf numFmtId="9" fontId="2" fillId="2" borderId="0" xfId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4" xfId="0" applyBorder="1"/>
    <xf numFmtId="4" fontId="2" fillId="0" borderId="4" xfId="0" applyNumberFormat="1" applyFont="1" applyBorder="1"/>
    <xf numFmtId="4" fontId="0" fillId="0" borderId="4" xfId="0" applyNumberFormat="1" applyBorder="1"/>
    <xf numFmtId="0" fontId="2" fillId="0" borderId="4" xfId="0" applyFont="1" applyBorder="1"/>
    <xf numFmtId="0" fontId="15" fillId="7" borderId="4" xfId="0" applyFont="1" applyFill="1" applyBorder="1" applyAlignment="1">
      <alignment horizontal="left"/>
    </xf>
    <xf numFmtId="0" fontId="18" fillId="0" borderId="5" xfId="0" applyFont="1" applyBorder="1"/>
    <xf numFmtId="0" fontId="18" fillId="0" borderId="5" xfId="0" applyFont="1" applyBorder="1" applyAlignment="1">
      <alignment horizontal="center"/>
    </xf>
    <xf numFmtId="4" fontId="18" fillId="0" borderId="6" xfId="0" applyNumberFormat="1" applyFont="1" applyBorder="1"/>
    <xf numFmtId="164" fontId="18" fillId="0" borderId="7" xfId="1" applyNumberFormat="1" applyFont="1" applyBorder="1"/>
    <xf numFmtId="0" fontId="16" fillId="0" borderId="6" xfId="0" applyFont="1" applyBorder="1"/>
    <xf numFmtId="0" fontId="16" fillId="0" borderId="7" xfId="0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" fontId="16" fillId="0" borderId="0" xfId="0" applyNumberFormat="1" applyFont="1"/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" fontId="17" fillId="0" borderId="0" xfId="0" applyNumberFormat="1" applyFont="1"/>
    <xf numFmtId="164" fontId="13" fillId="0" borderId="0" xfId="1" applyNumberFormat="1" applyFont="1" applyBorder="1" applyAlignment="1">
      <alignment horizontal="center"/>
    </xf>
    <xf numFmtId="164" fontId="13" fillId="0" borderId="3" xfId="1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" fontId="17" fillId="0" borderId="9" xfId="0" applyNumberFormat="1" applyFont="1" applyBorder="1"/>
    <xf numFmtId="164" fontId="13" fillId="0" borderId="9" xfId="1" applyNumberFormat="1" applyFont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16" fillId="0" borderId="0" xfId="0" applyFont="1"/>
    <xf numFmtId="0" fontId="0" fillId="8" borderId="6" xfId="0" applyFill="1" applyBorder="1"/>
    <xf numFmtId="0" fontId="0" fillId="8" borderId="7" xfId="0" applyFill="1" applyBorder="1"/>
    <xf numFmtId="0" fontId="0" fillId="0" borderId="4" xfId="0" applyBorder="1" applyAlignment="1">
      <alignment vertical="center"/>
    </xf>
    <xf numFmtId="0" fontId="0" fillId="8" borderId="7" xfId="0" applyFill="1" applyBorder="1" applyAlignment="1">
      <alignment vertical="center"/>
    </xf>
    <xf numFmtId="0" fontId="20" fillId="0" borderId="0" xfId="0" applyFont="1"/>
    <xf numFmtId="49" fontId="0" fillId="8" borderId="5" xfId="0" applyNumberFormat="1" applyFill="1" applyBorder="1" applyAlignment="1">
      <alignment wrapText="1"/>
    </xf>
    <xf numFmtId="0" fontId="21" fillId="0" borderId="0" xfId="2" applyFont="1"/>
    <xf numFmtId="0" fontId="22" fillId="0" borderId="0" xfId="0" applyFont="1"/>
    <xf numFmtId="0" fontId="0" fillId="8" borderId="4" xfId="0" applyFill="1" applyBorder="1" applyAlignment="1">
      <alignment horizontal="center"/>
    </xf>
    <xf numFmtId="49" fontId="2" fillId="8" borderId="6" xfId="0" applyNumberFormat="1" applyFont="1" applyFill="1" applyBorder="1" applyAlignment="1">
      <alignment vertical="center"/>
    </xf>
    <xf numFmtId="14" fontId="0" fillId="8" borderId="4" xfId="0" applyNumberFormat="1" applyFill="1" applyBorder="1" applyAlignment="1">
      <alignment horizontal="center"/>
    </xf>
    <xf numFmtId="0" fontId="0" fillId="9" borderId="0" xfId="0" applyFill="1" applyAlignment="1">
      <alignment horizontal="center"/>
    </xf>
    <xf numFmtId="49" fontId="0" fillId="8" borderId="4" xfId="0" applyNumberForma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8" borderId="6" xfId="0" applyFill="1" applyBorder="1" applyAlignment="1">
      <alignment vertical="center"/>
    </xf>
    <xf numFmtId="4" fontId="2" fillId="2" borderId="9" xfId="0" applyNumberFormat="1" applyFont="1" applyFill="1" applyBorder="1"/>
    <xf numFmtId="4" fontId="2" fillId="2" borderId="10" xfId="0" applyNumberFormat="1" applyFont="1" applyFill="1" applyBorder="1"/>
    <xf numFmtId="4" fontId="2" fillId="2" borderId="9" xfId="0" applyNumberFormat="1" applyFont="1" applyFill="1" applyBorder="1" applyAlignment="1">
      <alignment horizontal="center"/>
    </xf>
    <xf numFmtId="9" fontId="2" fillId="2" borderId="9" xfId="1" applyFont="1" applyFill="1" applyBorder="1" applyAlignment="1">
      <alignment horizontal="center"/>
    </xf>
    <xf numFmtId="4" fontId="2" fillId="2" borderId="8" xfId="0" applyNumberFormat="1" applyFont="1" applyFill="1" applyBorder="1"/>
    <xf numFmtId="4" fontId="2" fillId="2" borderId="11" xfId="0" applyNumberFormat="1" applyFont="1" applyFill="1" applyBorder="1"/>
    <xf numFmtId="0" fontId="19" fillId="0" borderId="0" xfId="0" applyFont="1"/>
    <xf numFmtId="4" fontId="0" fillId="8" borderId="4" xfId="0" applyNumberFormat="1" applyFill="1" applyBorder="1"/>
    <xf numFmtId="9" fontId="0" fillId="0" borderId="0" xfId="0" applyNumberFormat="1" applyAlignment="1">
      <alignment horizontal="center"/>
    </xf>
    <xf numFmtId="10" fontId="0" fillId="0" borderId="4" xfId="0" applyNumberFormat="1" applyBorder="1" applyAlignment="1">
      <alignment horizontal="center"/>
    </xf>
    <xf numFmtId="9" fontId="0" fillId="10" borderId="4" xfId="0" applyNumberFormat="1" applyFill="1" applyBorder="1"/>
  </cellXfs>
  <cellStyles count="3">
    <cellStyle name="Normal" xfId="0" builtinId="0"/>
    <cellStyle name="Normal 2" xfId="2" xr:uid="{BE854098-536B-456C-B8CD-7EDFF620D568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3B58-38D2-4361-B11B-4F75D793E302}">
  <sheetPr codeName="Feuil5">
    <tabColor theme="5" tint="0.39997558519241921"/>
  </sheetPr>
  <dimension ref="B3:K18"/>
  <sheetViews>
    <sheetView showGridLines="0" tabSelected="1" workbookViewId="0">
      <selection activeCell="D23" sqref="D23"/>
    </sheetView>
  </sheetViews>
  <sheetFormatPr defaultColWidth="11.42578125" defaultRowHeight="14.45"/>
  <cols>
    <col min="1" max="1" width="5.140625" customWidth="1"/>
    <col min="2" max="2" width="32" customWidth="1"/>
    <col min="3" max="3" width="22.5703125" customWidth="1"/>
    <col min="5" max="5" width="42" customWidth="1"/>
    <col min="7" max="7" width="5.85546875" customWidth="1"/>
    <col min="8" max="8" width="12.5703125" customWidth="1"/>
  </cols>
  <sheetData>
    <row r="3" spans="2:11">
      <c r="B3" s="70" t="s">
        <v>0</v>
      </c>
      <c r="C3" s="102"/>
    </row>
    <row r="4" spans="2:11">
      <c r="B4" s="65"/>
      <c r="F4" s="64" t="s">
        <v>1</v>
      </c>
      <c r="H4" s="71" t="s">
        <v>2</v>
      </c>
      <c r="I4" s="75"/>
      <c r="J4" s="75"/>
      <c r="K4" s="76"/>
    </row>
    <row r="5" spans="2:11" ht="24.6">
      <c r="E5" s="69" t="s">
        <v>3</v>
      </c>
      <c r="F5" s="67">
        <f>CT</f>
        <v>0</v>
      </c>
      <c r="H5" s="77" t="s">
        <v>4</v>
      </c>
      <c r="I5" s="78" t="s">
        <v>5</v>
      </c>
      <c r="J5" s="79" t="s">
        <v>6</v>
      </c>
      <c r="K5" s="80" t="s">
        <v>7</v>
      </c>
    </row>
    <row r="6" spans="2:11">
      <c r="B6" s="66" t="s">
        <v>8</v>
      </c>
      <c r="C6" s="104"/>
      <c r="E6" s="66" t="s">
        <v>9</v>
      </c>
      <c r="F6" s="68">
        <f>CO</f>
        <v>0</v>
      </c>
      <c r="H6" s="81" t="s">
        <v>10</v>
      </c>
      <c r="I6" s="82">
        <f>CT_Q1</f>
        <v>0</v>
      </c>
      <c r="J6" s="83" t="str">
        <f t="shared" ref="J6:J13" si="0">IFERROR(I6/$F$5,"-")</f>
        <v>-</v>
      </c>
      <c r="K6" s="84" t="str">
        <f>J6</f>
        <v>-</v>
      </c>
    </row>
    <row r="7" spans="2:11">
      <c r="B7" s="66" t="s">
        <v>11</v>
      </c>
      <c r="C7" s="104"/>
      <c r="E7" s="66" t="s">
        <v>12</v>
      </c>
      <c r="F7" s="68">
        <f>CG</f>
        <v>0</v>
      </c>
      <c r="H7" s="81" t="s">
        <v>13</v>
      </c>
      <c r="I7" s="82">
        <f>CT_Q2</f>
        <v>0</v>
      </c>
      <c r="J7" s="83" t="str">
        <f t="shared" si="0"/>
        <v>-</v>
      </c>
      <c r="K7" s="84" t="str">
        <f>IFERROR(K6+J7,"-")</f>
        <v>-</v>
      </c>
    </row>
    <row r="8" spans="2:11">
      <c r="B8" s="66" t="s">
        <v>14</v>
      </c>
      <c r="C8" s="102"/>
      <c r="E8" s="66" t="s">
        <v>15</v>
      </c>
      <c r="F8" s="119">
        <v>7.0000000000000007E-2</v>
      </c>
      <c r="H8" s="81" t="s">
        <v>16</v>
      </c>
      <c r="I8" s="82">
        <f>CT_Q3</f>
        <v>0</v>
      </c>
      <c r="J8" s="83" t="str">
        <f t="shared" si="0"/>
        <v>-</v>
      </c>
      <c r="K8" s="84" t="str">
        <f t="shared" ref="K8:K13" si="1">IFERROR(K7+J8,"-")</f>
        <v>-</v>
      </c>
    </row>
    <row r="9" spans="2:11">
      <c r="E9" s="66" t="s">
        <v>17</v>
      </c>
      <c r="F9" s="68">
        <f>CS</f>
        <v>0</v>
      </c>
      <c r="H9" s="81" t="s">
        <v>18</v>
      </c>
      <c r="I9" s="82">
        <f>CT_Q4</f>
        <v>0</v>
      </c>
      <c r="J9" s="83" t="str">
        <f t="shared" si="0"/>
        <v>-</v>
      </c>
      <c r="K9" s="84" t="str">
        <f t="shared" si="1"/>
        <v>-</v>
      </c>
    </row>
    <row r="10" spans="2:11">
      <c r="H10" s="85" t="s">
        <v>19</v>
      </c>
      <c r="I10" s="86">
        <f>SUM(I6:I9)</f>
        <v>0</v>
      </c>
      <c r="J10" s="87" t="str">
        <f t="shared" si="0"/>
        <v>-</v>
      </c>
      <c r="K10" s="88" t="str">
        <f>IFERROR(I10/F5,"-")</f>
        <v>-</v>
      </c>
    </row>
    <row r="11" spans="2:11">
      <c r="E11" s="66" t="s">
        <v>20</v>
      </c>
      <c r="F11" s="116"/>
      <c r="H11" s="85" t="s">
        <v>21</v>
      </c>
      <c r="I11" s="86">
        <f>CT_Y2</f>
        <v>0</v>
      </c>
      <c r="J11" s="87" t="str">
        <f t="shared" si="0"/>
        <v>-</v>
      </c>
      <c r="K11" s="84" t="str">
        <f t="shared" si="1"/>
        <v>-</v>
      </c>
    </row>
    <row r="12" spans="2:11">
      <c r="E12" s="66" t="s">
        <v>22</v>
      </c>
      <c r="F12" s="118" t="str">
        <f>IFERROR(F11/F5,"-")</f>
        <v>-</v>
      </c>
      <c r="H12" s="85" t="s">
        <v>23</v>
      </c>
      <c r="I12" s="86">
        <f>CT_Y3</f>
        <v>0</v>
      </c>
      <c r="J12" s="87" t="str">
        <f t="shared" si="0"/>
        <v>-</v>
      </c>
      <c r="K12" s="84" t="str">
        <f t="shared" si="1"/>
        <v>-</v>
      </c>
    </row>
    <row r="13" spans="2:11">
      <c r="E13" s="69" t="s">
        <v>24</v>
      </c>
      <c r="F13" s="67">
        <f>F5-F11</f>
        <v>0</v>
      </c>
      <c r="H13" s="89" t="s">
        <v>25</v>
      </c>
      <c r="I13" s="90">
        <f>CT_Y4</f>
        <v>0</v>
      </c>
      <c r="J13" s="91" t="str">
        <f t="shared" si="0"/>
        <v>-</v>
      </c>
      <c r="K13" s="92" t="str">
        <f t="shared" si="1"/>
        <v>-</v>
      </c>
    </row>
    <row r="14" spans="2:11">
      <c r="H14" s="63"/>
      <c r="I14" s="93"/>
      <c r="J14" s="93"/>
      <c r="K14" s="93"/>
    </row>
    <row r="15" spans="2:11">
      <c r="B15" s="69" t="s">
        <v>26</v>
      </c>
      <c r="H15" s="72" t="s">
        <v>27</v>
      </c>
      <c r="I15" s="73">
        <f>SUM(I10:I13)</f>
        <v>0</v>
      </c>
      <c r="J15" s="74">
        <f>SUM(J10:J13)</f>
        <v>0</v>
      </c>
      <c r="K15" s="93"/>
    </row>
    <row r="16" spans="2:11" ht="22.15" customHeight="1">
      <c r="B16" s="96" t="s">
        <v>28</v>
      </c>
      <c r="C16" s="103"/>
      <c r="D16" s="108"/>
      <c r="E16" s="97"/>
    </row>
    <row r="17" spans="2:8" ht="22.15" customHeight="1">
      <c r="B17" s="96" t="s">
        <v>29</v>
      </c>
      <c r="C17" s="106"/>
      <c r="D17" s="107"/>
      <c r="H17" s="115"/>
    </row>
    <row r="18" spans="2:8" ht="34.9" customHeight="1">
      <c r="B18" s="96" t="s">
        <v>30</v>
      </c>
      <c r="C18" s="99"/>
      <c r="D18" s="94"/>
      <c r="E18" s="95"/>
    </row>
  </sheetData>
  <phoneticPr fontId="5" type="noConversion"/>
  <dataValidations count="1">
    <dataValidation type="list" allowBlank="1" showInputMessage="1" showErrorMessage="1" sqref="C17" xr:uid="{C27DB3F2-5F0B-42F2-850D-0570B1ECF6B5}">
      <formula1>"publique, privée à but non lucratif, privée à but lucratif"</formula1>
    </dataValidation>
  </dataValidations>
  <pageMargins left="0.7" right="0.7" top="0.75" bottom="0.75" header="0.3" footer="0.3"/>
  <ignoredErrors>
    <ignoredError sqref="K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4C33-9653-4600-9754-4C2946045ED1}">
  <sheetPr codeName="Feuil1">
    <tabColor rgb="FFFFC000"/>
  </sheetPr>
  <dimension ref="A1:W93"/>
  <sheetViews>
    <sheetView zoomScale="90" zoomScaleNormal="90" workbookViewId="0">
      <pane xSplit="4" ySplit="7" topLeftCell="E62" activePane="bottomRight" state="frozen"/>
      <selection pane="bottomRight" activeCell="E5" sqref="E5"/>
      <selection pane="bottomLeft" activeCell="A8" sqref="A8"/>
      <selection pane="topRight" activeCell="E1" sqref="E1"/>
    </sheetView>
  </sheetViews>
  <sheetFormatPr defaultColWidth="11.42578125" defaultRowHeight="14.45"/>
  <cols>
    <col min="1" max="1" width="4.42578125" customWidth="1"/>
    <col min="2" max="2" width="4.5703125" customWidth="1"/>
    <col min="3" max="3" width="7.7109375" customWidth="1"/>
    <col min="4" max="4" width="47.28515625" customWidth="1"/>
    <col min="5" max="5" width="11.5703125" style="13"/>
    <col min="8" max="8" width="13.85546875" customWidth="1"/>
    <col min="9" max="9" width="21.140625" style="2" customWidth="1"/>
    <col min="10" max="10" width="3.85546875" style="7" customWidth="1"/>
    <col min="18" max="18" width="1.7109375" customWidth="1"/>
    <col min="19" max="19" width="7.7109375" style="10" customWidth="1"/>
  </cols>
  <sheetData>
    <row r="1" spans="1:19" ht="4.9000000000000004" customHeight="1"/>
    <row r="2" spans="1:19" ht="26.45" customHeight="1">
      <c r="B2" s="1" t="s">
        <v>31</v>
      </c>
    </row>
    <row r="3" spans="1:19" ht="8.4499999999999993" customHeight="1">
      <c r="B3" s="1"/>
    </row>
    <row r="4" spans="1:19">
      <c r="A4" s="100" t="s">
        <v>32</v>
      </c>
      <c r="C4" s="98"/>
      <c r="D4" s="105" t="str">
        <f>IF(Grant_Ref="", "-", Grant_Ref)</f>
        <v>-</v>
      </c>
    </row>
    <row r="5" spans="1:19">
      <c r="A5" s="101" t="s">
        <v>33</v>
      </c>
      <c r="C5" s="98"/>
      <c r="D5" s="105" t="str">
        <f>IF(Grantee_Name="", "-", Grantee_Name)</f>
        <v>-</v>
      </c>
      <c r="E5" s="46" t="s">
        <v>34</v>
      </c>
      <c r="F5" s="47"/>
      <c r="G5" s="47"/>
      <c r="H5" s="47"/>
      <c r="I5" s="48"/>
      <c r="J5" s="38"/>
      <c r="K5" s="46" t="s">
        <v>35</v>
      </c>
      <c r="L5" s="47"/>
      <c r="M5" s="47"/>
      <c r="N5" s="47"/>
      <c r="O5" s="47"/>
      <c r="P5" s="47"/>
      <c r="Q5" s="49"/>
    </row>
    <row r="6" spans="1:19">
      <c r="E6" s="43" t="s">
        <v>36</v>
      </c>
      <c r="F6" s="44" t="s">
        <v>37</v>
      </c>
      <c r="G6" s="44" t="s">
        <v>38</v>
      </c>
      <c r="H6" s="44" t="s">
        <v>39</v>
      </c>
      <c r="I6" s="45" t="s">
        <v>40</v>
      </c>
      <c r="J6" s="8"/>
      <c r="K6" s="39" t="s">
        <v>10</v>
      </c>
      <c r="L6" s="40" t="s">
        <v>13</v>
      </c>
      <c r="M6" s="40" t="s">
        <v>16</v>
      </c>
      <c r="N6" s="41" t="s">
        <v>18</v>
      </c>
      <c r="O6" s="42" t="s">
        <v>21</v>
      </c>
      <c r="P6" s="42" t="s">
        <v>23</v>
      </c>
      <c r="Q6" s="42" t="s">
        <v>25</v>
      </c>
      <c r="S6" s="11" t="s">
        <v>41</v>
      </c>
    </row>
    <row r="7" spans="1:19" ht="16.899999999999999" customHeight="1">
      <c r="B7" s="3" t="s">
        <v>42</v>
      </c>
      <c r="C7" s="3" t="s">
        <v>43</v>
      </c>
      <c r="D7" s="27"/>
      <c r="E7" s="14"/>
      <c r="F7" s="3"/>
      <c r="G7" s="3"/>
      <c r="H7" s="14"/>
      <c r="I7" s="27">
        <f>SUBTOTAL(9,I8:I70)</f>
        <v>0</v>
      </c>
      <c r="J7" s="2"/>
      <c r="K7" s="21">
        <f t="shared" ref="K7:Q7" si="0">SUBTOTAL(9,K8:K70)</f>
        <v>0</v>
      </c>
      <c r="L7" s="3">
        <f t="shared" si="0"/>
        <v>0</v>
      </c>
      <c r="M7" s="3">
        <f t="shared" si="0"/>
        <v>0</v>
      </c>
      <c r="N7" s="27">
        <f t="shared" si="0"/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S7" s="12">
        <f t="shared" ref="S7:S9" si="1">I7-SUM(K7:Q7)</f>
        <v>0</v>
      </c>
    </row>
    <row r="8" spans="1:19">
      <c r="B8" s="4" t="s">
        <v>42</v>
      </c>
      <c r="C8" s="5">
        <v>1</v>
      </c>
      <c r="D8" s="35" t="s">
        <v>44</v>
      </c>
      <c r="E8" s="15"/>
      <c r="F8" s="4"/>
      <c r="G8" s="4"/>
      <c r="H8" s="15"/>
      <c r="I8" s="28">
        <f>+SUBTOTAL(9,I9:I32)</f>
        <v>0</v>
      </c>
      <c r="J8" s="9"/>
      <c r="K8" s="22">
        <f t="shared" ref="K8:Q8" si="2">+SUBTOTAL(9,K9:K32)</f>
        <v>0</v>
      </c>
      <c r="L8" s="23">
        <f t="shared" si="2"/>
        <v>0</v>
      </c>
      <c r="M8" s="23">
        <f t="shared" si="2"/>
        <v>0</v>
      </c>
      <c r="N8" s="28">
        <f t="shared" si="2"/>
        <v>0</v>
      </c>
      <c r="O8" s="32">
        <f t="shared" si="2"/>
        <v>0</v>
      </c>
      <c r="P8" s="32">
        <f t="shared" si="2"/>
        <v>0</v>
      </c>
      <c r="Q8" s="32">
        <f t="shared" si="2"/>
        <v>0</v>
      </c>
      <c r="S8" s="12">
        <f t="shared" si="1"/>
        <v>0</v>
      </c>
    </row>
    <row r="9" spans="1:19">
      <c r="B9" s="6" t="s">
        <v>42</v>
      </c>
      <c r="C9" s="6" t="s">
        <v>45</v>
      </c>
      <c r="D9" s="36" t="s">
        <v>46</v>
      </c>
      <c r="E9" s="16"/>
      <c r="F9" s="6"/>
      <c r="G9" s="6"/>
      <c r="H9" s="56"/>
      <c r="I9" s="29">
        <f>SUBTOTAL(9,I10:I16)</f>
        <v>0</v>
      </c>
      <c r="J9" s="2"/>
      <c r="K9" s="24">
        <f t="shared" ref="K9:Q9" si="3">SUBTOTAL(9,K10:K16)</f>
        <v>0</v>
      </c>
      <c r="L9" s="25">
        <f t="shared" si="3"/>
        <v>0</v>
      </c>
      <c r="M9" s="25">
        <f t="shared" si="3"/>
        <v>0</v>
      </c>
      <c r="N9" s="29">
        <f t="shared" si="3"/>
        <v>0</v>
      </c>
      <c r="O9" s="33">
        <f t="shared" si="3"/>
        <v>0</v>
      </c>
      <c r="P9" s="33">
        <f t="shared" si="3"/>
        <v>0</v>
      </c>
      <c r="Q9" s="33">
        <f t="shared" si="3"/>
        <v>0</v>
      </c>
      <c r="S9" s="12">
        <f t="shared" si="1"/>
        <v>0</v>
      </c>
    </row>
    <row r="10" spans="1:19">
      <c r="B10" t="s">
        <v>42</v>
      </c>
      <c r="C10" t="s">
        <v>47</v>
      </c>
      <c r="D10" s="37" t="s">
        <v>48</v>
      </c>
      <c r="E10" s="17"/>
      <c r="H10" s="55"/>
      <c r="I10" s="50">
        <f>F10*G10*H10</f>
        <v>0</v>
      </c>
      <c r="K10" s="26"/>
      <c r="L10" s="7"/>
      <c r="M10" s="7"/>
      <c r="N10" s="30"/>
      <c r="O10" s="34"/>
      <c r="P10" s="34"/>
      <c r="Q10" s="34"/>
      <c r="S10" s="12">
        <f t="shared" ref="S10:S73" si="4">I10-SUM(K10:Q10)</f>
        <v>0</v>
      </c>
    </row>
    <row r="11" spans="1:19">
      <c r="B11" t="s">
        <v>42</v>
      </c>
      <c r="C11" t="s">
        <v>49</v>
      </c>
      <c r="D11" s="37" t="s">
        <v>50</v>
      </c>
      <c r="E11" s="17"/>
      <c r="H11" s="55"/>
      <c r="I11" s="50">
        <f t="shared" ref="I11:I15" si="5">F11*G11*H11</f>
        <v>0</v>
      </c>
      <c r="K11" s="26"/>
      <c r="L11" s="7"/>
      <c r="M11" s="7"/>
      <c r="N11" s="30"/>
      <c r="O11" s="34"/>
      <c r="P11" s="34"/>
      <c r="Q11" s="34"/>
      <c r="S11" s="12">
        <f t="shared" si="4"/>
        <v>0</v>
      </c>
    </row>
    <row r="12" spans="1:19">
      <c r="B12" t="s">
        <v>42</v>
      </c>
      <c r="C12" t="s">
        <v>51</v>
      </c>
      <c r="D12" s="37" t="s">
        <v>52</v>
      </c>
      <c r="E12" s="17"/>
      <c r="H12" s="55"/>
      <c r="I12" s="50">
        <f t="shared" si="5"/>
        <v>0</v>
      </c>
      <c r="K12" s="26"/>
      <c r="L12" s="7"/>
      <c r="M12" s="7"/>
      <c r="N12" s="30"/>
      <c r="O12" s="34"/>
      <c r="P12" s="34"/>
      <c r="Q12" s="34"/>
      <c r="S12" s="12">
        <f t="shared" si="4"/>
        <v>0</v>
      </c>
    </row>
    <row r="13" spans="1:19">
      <c r="B13" t="s">
        <v>42</v>
      </c>
      <c r="C13" t="s">
        <v>53</v>
      </c>
      <c r="D13" s="37" t="s">
        <v>54</v>
      </c>
      <c r="E13" s="17"/>
      <c r="H13" s="55"/>
      <c r="I13" s="50">
        <f t="shared" si="5"/>
        <v>0</v>
      </c>
      <c r="K13" s="26"/>
      <c r="L13" s="7"/>
      <c r="M13" s="7"/>
      <c r="N13" s="30"/>
      <c r="O13" s="34"/>
      <c r="P13" s="34"/>
      <c r="Q13" s="34"/>
      <c r="S13" s="12">
        <f t="shared" si="4"/>
        <v>0</v>
      </c>
    </row>
    <row r="14" spans="1:19">
      <c r="B14" t="s">
        <v>42</v>
      </c>
      <c r="C14" t="s">
        <v>55</v>
      </c>
      <c r="D14" s="37" t="s">
        <v>56</v>
      </c>
      <c r="E14" s="17"/>
      <c r="H14" s="55"/>
      <c r="I14" s="50">
        <f t="shared" si="5"/>
        <v>0</v>
      </c>
      <c r="K14" s="26"/>
      <c r="L14" s="7"/>
      <c r="M14" s="7"/>
      <c r="N14" s="30"/>
      <c r="O14" s="34"/>
      <c r="P14" s="34"/>
      <c r="Q14" s="34"/>
      <c r="S14" s="12">
        <f t="shared" si="4"/>
        <v>0</v>
      </c>
    </row>
    <row r="15" spans="1:19">
      <c r="B15" t="s">
        <v>42</v>
      </c>
      <c r="C15" t="s">
        <v>57</v>
      </c>
      <c r="D15" s="37" t="s">
        <v>58</v>
      </c>
      <c r="E15" s="17"/>
      <c r="H15" s="55"/>
      <c r="I15" s="50">
        <f t="shared" si="5"/>
        <v>0</v>
      </c>
      <c r="K15" s="26"/>
      <c r="L15" s="7"/>
      <c r="M15" s="7"/>
      <c r="N15" s="30"/>
      <c r="O15" s="34"/>
      <c r="P15" s="34"/>
      <c r="Q15" s="34"/>
      <c r="S15" s="12">
        <f t="shared" si="4"/>
        <v>0</v>
      </c>
    </row>
    <row r="16" spans="1:19">
      <c r="B16" t="s">
        <v>42</v>
      </c>
      <c r="D16" s="37"/>
      <c r="E16" s="17"/>
      <c r="H16" s="55"/>
      <c r="I16" s="50"/>
      <c r="K16" s="26"/>
      <c r="L16" s="7"/>
      <c r="M16" s="7"/>
      <c r="N16" s="30"/>
      <c r="O16" s="34"/>
      <c r="P16" s="34"/>
      <c r="Q16" s="34"/>
      <c r="S16" s="12">
        <f t="shared" si="4"/>
        <v>0</v>
      </c>
    </row>
    <row r="17" spans="2:19">
      <c r="B17" s="6" t="s">
        <v>42</v>
      </c>
      <c r="C17" s="6" t="s">
        <v>59</v>
      </c>
      <c r="D17" s="36" t="s">
        <v>60</v>
      </c>
      <c r="E17" s="18"/>
      <c r="F17" s="6"/>
      <c r="G17" s="6"/>
      <c r="H17" s="56"/>
      <c r="I17" s="29">
        <f>SUBTOTAL(9,I18:I24)</f>
        <v>0</v>
      </c>
      <c r="J17" s="2"/>
      <c r="K17" s="24">
        <f t="shared" ref="K17:Q17" si="6">SUBTOTAL(9,K18:K24)</f>
        <v>0</v>
      </c>
      <c r="L17" s="25">
        <f t="shared" si="6"/>
        <v>0</v>
      </c>
      <c r="M17" s="25">
        <f t="shared" si="6"/>
        <v>0</v>
      </c>
      <c r="N17" s="29">
        <f t="shared" si="6"/>
        <v>0</v>
      </c>
      <c r="O17" s="33">
        <f t="shared" si="6"/>
        <v>0</v>
      </c>
      <c r="P17" s="33">
        <f t="shared" si="6"/>
        <v>0</v>
      </c>
      <c r="Q17" s="33">
        <f t="shared" si="6"/>
        <v>0</v>
      </c>
      <c r="S17" s="12">
        <f t="shared" si="4"/>
        <v>0</v>
      </c>
    </row>
    <row r="18" spans="2:19">
      <c r="B18" t="s">
        <v>42</v>
      </c>
      <c r="C18" t="s">
        <v>61</v>
      </c>
      <c r="D18" s="37" t="s">
        <v>48</v>
      </c>
      <c r="E18" s="17"/>
      <c r="H18" s="55"/>
      <c r="I18" s="50">
        <f>F18*G18*H18</f>
        <v>0</v>
      </c>
      <c r="K18" s="26"/>
      <c r="L18" s="7"/>
      <c r="M18" s="7"/>
      <c r="N18" s="30"/>
      <c r="O18" s="34"/>
      <c r="P18" s="34"/>
      <c r="Q18" s="34"/>
      <c r="S18" s="12">
        <f t="shared" si="4"/>
        <v>0</v>
      </c>
    </row>
    <row r="19" spans="2:19">
      <c r="B19" t="s">
        <v>42</v>
      </c>
      <c r="C19" t="s">
        <v>62</v>
      </c>
      <c r="D19" s="37" t="s">
        <v>50</v>
      </c>
      <c r="E19" s="17"/>
      <c r="H19" s="55"/>
      <c r="I19" s="50">
        <f t="shared" ref="I19:I23" si="7">F19*G19*H19</f>
        <v>0</v>
      </c>
      <c r="K19" s="26"/>
      <c r="L19" s="7"/>
      <c r="M19" s="7"/>
      <c r="N19" s="30"/>
      <c r="O19" s="34"/>
      <c r="P19" s="34"/>
      <c r="Q19" s="34"/>
      <c r="S19" s="12">
        <f t="shared" si="4"/>
        <v>0</v>
      </c>
    </row>
    <row r="20" spans="2:19">
      <c r="B20" t="s">
        <v>42</v>
      </c>
      <c r="C20" t="s">
        <v>63</v>
      </c>
      <c r="D20" s="37" t="s">
        <v>52</v>
      </c>
      <c r="E20" s="17"/>
      <c r="H20" s="55"/>
      <c r="I20" s="50">
        <f t="shared" si="7"/>
        <v>0</v>
      </c>
      <c r="K20" s="26"/>
      <c r="L20" s="7"/>
      <c r="M20" s="7"/>
      <c r="N20" s="30"/>
      <c r="O20" s="34"/>
      <c r="P20" s="34"/>
      <c r="Q20" s="34"/>
      <c r="S20" s="12">
        <f t="shared" si="4"/>
        <v>0</v>
      </c>
    </row>
    <row r="21" spans="2:19">
      <c r="B21" t="s">
        <v>42</v>
      </c>
      <c r="C21" t="s">
        <v>64</v>
      </c>
      <c r="D21" s="37" t="s">
        <v>54</v>
      </c>
      <c r="E21" s="17"/>
      <c r="H21" s="55"/>
      <c r="I21" s="50">
        <f t="shared" si="7"/>
        <v>0</v>
      </c>
      <c r="K21" s="26"/>
      <c r="L21" s="7"/>
      <c r="M21" s="7"/>
      <c r="N21" s="30"/>
      <c r="O21" s="34"/>
      <c r="P21" s="34"/>
      <c r="Q21" s="34"/>
      <c r="S21" s="12">
        <f t="shared" si="4"/>
        <v>0</v>
      </c>
    </row>
    <row r="22" spans="2:19">
      <c r="B22" t="s">
        <v>42</v>
      </c>
      <c r="C22" t="s">
        <v>65</v>
      </c>
      <c r="D22" s="37" t="s">
        <v>56</v>
      </c>
      <c r="E22" s="17"/>
      <c r="H22" s="55"/>
      <c r="I22" s="50">
        <f t="shared" si="7"/>
        <v>0</v>
      </c>
      <c r="K22" s="26"/>
      <c r="L22" s="7"/>
      <c r="M22" s="7"/>
      <c r="N22" s="30"/>
      <c r="O22" s="34"/>
      <c r="P22" s="34"/>
      <c r="Q22" s="34"/>
      <c r="S22" s="12">
        <f t="shared" si="4"/>
        <v>0</v>
      </c>
    </row>
    <row r="23" spans="2:19">
      <c r="B23" t="s">
        <v>42</v>
      </c>
      <c r="C23" t="s">
        <v>66</v>
      </c>
      <c r="D23" s="37" t="s">
        <v>58</v>
      </c>
      <c r="E23" s="17"/>
      <c r="H23" s="55"/>
      <c r="I23" s="50">
        <f t="shared" si="7"/>
        <v>0</v>
      </c>
      <c r="K23" s="26"/>
      <c r="L23" s="7"/>
      <c r="M23" s="7"/>
      <c r="N23" s="30"/>
      <c r="O23" s="34"/>
      <c r="P23" s="34"/>
      <c r="Q23" s="34"/>
      <c r="S23" s="12">
        <f t="shared" si="4"/>
        <v>0</v>
      </c>
    </row>
    <row r="24" spans="2:19">
      <c r="B24" t="s">
        <v>42</v>
      </c>
      <c r="D24" s="37"/>
      <c r="E24" s="17"/>
      <c r="H24" s="55"/>
      <c r="I24" s="50"/>
      <c r="K24" s="26"/>
      <c r="L24" s="7"/>
      <c r="M24" s="7"/>
      <c r="N24" s="30"/>
      <c r="O24" s="34"/>
      <c r="P24" s="34"/>
      <c r="Q24" s="34"/>
      <c r="S24" s="12">
        <f t="shared" si="4"/>
        <v>0</v>
      </c>
    </row>
    <row r="25" spans="2:19">
      <c r="B25" s="6" t="s">
        <v>42</v>
      </c>
      <c r="C25" s="6" t="s">
        <v>67</v>
      </c>
      <c r="D25" s="36" t="s">
        <v>68</v>
      </c>
      <c r="E25" s="18"/>
      <c r="F25" s="6"/>
      <c r="G25" s="6"/>
      <c r="H25" s="56"/>
      <c r="I25" s="29">
        <f>SUBTOTAL(9,I26:I32)</f>
        <v>0</v>
      </c>
      <c r="J25" s="2"/>
      <c r="K25" s="24">
        <f t="shared" ref="K25:Q25" si="8">SUBTOTAL(9,K26:K32)</f>
        <v>0</v>
      </c>
      <c r="L25" s="25">
        <f t="shared" si="8"/>
        <v>0</v>
      </c>
      <c r="M25" s="25">
        <f t="shared" si="8"/>
        <v>0</v>
      </c>
      <c r="N25" s="29">
        <f t="shared" si="8"/>
        <v>0</v>
      </c>
      <c r="O25" s="33">
        <f t="shared" si="8"/>
        <v>0</v>
      </c>
      <c r="P25" s="33">
        <f t="shared" si="8"/>
        <v>0</v>
      </c>
      <c r="Q25" s="33">
        <f t="shared" si="8"/>
        <v>0</v>
      </c>
      <c r="S25" s="12">
        <f t="shared" si="4"/>
        <v>0</v>
      </c>
    </row>
    <row r="26" spans="2:19">
      <c r="B26" t="s">
        <v>42</v>
      </c>
      <c r="C26" t="s">
        <v>69</v>
      </c>
      <c r="D26" s="37" t="s">
        <v>48</v>
      </c>
      <c r="E26" s="17"/>
      <c r="H26" s="55"/>
      <c r="I26" s="50">
        <f>F26*G26*H26</f>
        <v>0</v>
      </c>
      <c r="K26" s="26"/>
      <c r="L26" s="7"/>
      <c r="M26" s="7"/>
      <c r="N26" s="30"/>
      <c r="O26" s="34"/>
      <c r="P26" s="34"/>
      <c r="Q26" s="34"/>
      <c r="S26" s="12">
        <f t="shared" si="4"/>
        <v>0</v>
      </c>
    </row>
    <row r="27" spans="2:19">
      <c r="B27" t="s">
        <v>42</v>
      </c>
      <c r="C27" t="s">
        <v>70</v>
      </c>
      <c r="D27" s="37" t="s">
        <v>50</v>
      </c>
      <c r="E27" s="17"/>
      <c r="H27" s="55"/>
      <c r="I27" s="50">
        <f t="shared" ref="I27:I31" si="9">F27*G27*H27</f>
        <v>0</v>
      </c>
      <c r="K27" s="26"/>
      <c r="L27" s="7"/>
      <c r="M27" s="7"/>
      <c r="N27" s="30"/>
      <c r="O27" s="34"/>
      <c r="P27" s="34"/>
      <c r="Q27" s="34"/>
      <c r="S27" s="12">
        <f t="shared" si="4"/>
        <v>0</v>
      </c>
    </row>
    <row r="28" spans="2:19">
      <c r="B28" t="s">
        <v>42</v>
      </c>
      <c r="C28" t="s">
        <v>71</v>
      </c>
      <c r="D28" s="37" t="s">
        <v>52</v>
      </c>
      <c r="E28" s="17"/>
      <c r="H28" s="55"/>
      <c r="I28" s="50">
        <f t="shared" si="9"/>
        <v>0</v>
      </c>
      <c r="K28" s="26"/>
      <c r="L28" s="7"/>
      <c r="M28" s="7"/>
      <c r="N28" s="30"/>
      <c r="O28" s="34"/>
      <c r="P28" s="34"/>
      <c r="Q28" s="34"/>
      <c r="S28" s="12">
        <f t="shared" si="4"/>
        <v>0</v>
      </c>
    </row>
    <row r="29" spans="2:19">
      <c r="B29" t="s">
        <v>42</v>
      </c>
      <c r="C29" t="s">
        <v>72</v>
      </c>
      <c r="D29" s="37" t="s">
        <v>54</v>
      </c>
      <c r="E29" s="17"/>
      <c r="H29" s="55"/>
      <c r="I29" s="50">
        <f t="shared" si="9"/>
        <v>0</v>
      </c>
      <c r="K29" s="26"/>
      <c r="L29" s="7"/>
      <c r="M29" s="7"/>
      <c r="N29" s="30"/>
      <c r="O29" s="34"/>
      <c r="P29" s="34"/>
      <c r="Q29" s="34"/>
      <c r="S29" s="12">
        <f t="shared" si="4"/>
        <v>0</v>
      </c>
    </row>
    <row r="30" spans="2:19">
      <c r="B30" t="s">
        <v>42</v>
      </c>
      <c r="C30" t="s">
        <v>73</v>
      </c>
      <c r="D30" s="37" t="s">
        <v>56</v>
      </c>
      <c r="E30" s="17"/>
      <c r="H30" s="55"/>
      <c r="I30" s="50">
        <f t="shared" si="9"/>
        <v>0</v>
      </c>
      <c r="K30" s="26"/>
      <c r="L30" s="7"/>
      <c r="M30" s="7"/>
      <c r="N30" s="30"/>
      <c r="O30" s="34"/>
      <c r="P30" s="34"/>
      <c r="Q30" s="34"/>
      <c r="S30" s="12">
        <f t="shared" si="4"/>
        <v>0</v>
      </c>
    </row>
    <row r="31" spans="2:19">
      <c r="B31" t="s">
        <v>42</v>
      </c>
      <c r="C31" t="s">
        <v>74</v>
      </c>
      <c r="D31" s="37" t="s">
        <v>58</v>
      </c>
      <c r="E31" s="17"/>
      <c r="H31" s="55"/>
      <c r="I31" s="50">
        <f t="shared" si="9"/>
        <v>0</v>
      </c>
      <c r="K31" s="26"/>
      <c r="L31" s="7"/>
      <c r="M31" s="7"/>
      <c r="N31" s="30"/>
      <c r="O31" s="34"/>
      <c r="P31" s="34"/>
      <c r="Q31" s="34"/>
      <c r="S31" s="12">
        <f t="shared" si="4"/>
        <v>0</v>
      </c>
    </row>
    <row r="32" spans="2:19">
      <c r="B32" t="s">
        <v>42</v>
      </c>
      <c r="D32" s="37"/>
      <c r="E32" s="17"/>
      <c r="H32" s="55"/>
      <c r="I32" s="50"/>
      <c r="K32" s="26"/>
      <c r="L32" s="7"/>
      <c r="M32" s="7"/>
      <c r="N32" s="30"/>
      <c r="O32" s="34"/>
      <c r="P32" s="34"/>
      <c r="Q32" s="34"/>
      <c r="S32" s="12">
        <f t="shared" si="4"/>
        <v>0</v>
      </c>
    </row>
    <row r="33" spans="2:23">
      <c r="B33" s="4" t="s">
        <v>42</v>
      </c>
      <c r="C33" s="5">
        <v>2</v>
      </c>
      <c r="D33" s="35" t="s">
        <v>75</v>
      </c>
      <c r="E33" s="19"/>
      <c r="F33" s="4"/>
      <c r="G33" s="4"/>
      <c r="H33" s="57"/>
      <c r="I33" s="28">
        <f>+SUBTOTAL(9,I34:I57)</f>
        <v>0</v>
      </c>
      <c r="J33" s="9"/>
      <c r="K33" s="22">
        <f t="shared" ref="K33:Q33" si="10">+SUBTOTAL(9,K34:K57)</f>
        <v>0</v>
      </c>
      <c r="L33" s="23">
        <f t="shared" si="10"/>
        <v>0</v>
      </c>
      <c r="M33" s="23">
        <f t="shared" si="10"/>
        <v>0</v>
      </c>
      <c r="N33" s="28">
        <f t="shared" si="10"/>
        <v>0</v>
      </c>
      <c r="O33" s="32">
        <f t="shared" si="10"/>
        <v>0</v>
      </c>
      <c r="P33" s="32">
        <f t="shared" si="10"/>
        <v>0</v>
      </c>
      <c r="Q33" s="32">
        <f t="shared" si="10"/>
        <v>0</v>
      </c>
      <c r="S33" s="12">
        <f t="shared" si="4"/>
        <v>0</v>
      </c>
    </row>
    <row r="34" spans="2:23">
      <c r="B34" s="6" t="s">
        <v>42</v>
      </c>
      <c r="C34" s="6" t="s">
        <v>76</v>
      </c>
      <c r="D34" s="36" t="s">
        <v>46</v>
      </c>
      <c r="E34" s="18"/>
      <c r="F34" s="6"/>
      <c r="G34" s="6"/>
      <c r="H34" s="56"/>
      <c r="I34" s="29">
        <f>SUBTOTAL(9,I35:I41)</f>
        <v>0</v>
      </c>
      <c r="J34" s="2"/>
      <c r="K34" s="24">
        <f t="shared" ref="K34:Q34" si="11">SUBTOTAL(9,K35:K41)</f>
        <v>0</v>
      </c>
      <c r="L34" s="25">
        <f t="shared" si="11"/>
        <v>0</v>
      </c>
      <c r="M34" s="25">
        <f t="shared" si="11"/>
        <v>0</v>
      </c>
      <c r="N34" s="29">
        <f t="shared" si="11"/>
        <v>0</v>
      </c>
      <c r="O34" s="33">
        <f t="shared" si="11"/>
        <v>0</v>
      </c>
      <c r="P34" s="33">
        <f t="shared" si="11"/>
        <v>0</v>
      </c>
      <c r="Q34" s="33">
        <f t="shared" si="11"/>
        <v>0</v>
      </c>
      <c r="S34" s="12">
        <f t="shared" si="4"/>
        <v>0</v>
      </c>
    </row>
    <row r="35" spans="2:23">
      <c r="B35" t="s">
        <v>42</v>
      </c>
      <c r="C35" t="s">
        <v>77</v>
      </c>
      <c r="D35" s="37" t="s">
        <v>48</v>
      </c>
      <c r="E35" s="17"/>
      <c r="H35" s="55"/>
      <c r="I35" s="50">
        <f>F35*G35*H35</f>
        <v>0</v>
      </c>
      <c r="K35" s="26"/>
      <c r="L35" s="7"/>
      <c r="M35" s="7"/>
      <c r="N35" s="30"/>
      <c r="O35" s="34"/>
      <c r="P35" s="34"/>
      <c r="Q35" s="34"/>
      <c r="S35" s="12">
        <f t="shared" si="4"/>
        <v>0</v>
      </c>
    </row>
    <row r="36" spans="2:23">
      <c r="B36" t="s">
        <v>42</v>
      </c>
      <c r="C36" t="s">
        <v>78</v>
      </c>
      <c r="D36" s="37" t="s">
        <v>50</v>
      </c>
      <c r="E36" s="17"/>
      <c r="H36" s="55"/>
      <c r="I36" s="50">
        <f t="shared" ref="I36:I40" si="12">F36*G36*H36</f>
        <v>0</v>
      </c>
      <c r="K36" s="26"/>
      <c r="L36" s="7"/>
      <c r="M36" s="7"/>
      <c r="N36" s="30"/>
      <c r="O36" s="34"/>
      <c r="P36" s="34"/>
      <c r="Q36" s="34"/>
      <c r="S36" s="12">
        <f t="shared" si="4"/>
        <v>0</v>
      </c>
      <c r="W36" t="s">
        <v>79</v>
      </c>
    </row>
    <row r="37" spans="2:23">
      <c r="B37" t="s">
        <v>42</v>
      </c>
      <c r="C37" t="s">
        <v>80</v>
      </c>
      <c r="D37" s="37" t="s">
        <v>52</v>
      </c>
      <c r="E37" s="17"/>
      <c r="H37" s="55"/>
      <c r="I37" s="50">
        <f t="shared" si="12"/>
        <v>0</v>
      </c>
      <c r="K37" s="26"/>
      <c r="L37" s="7"/>
      <c r="M37" s="7"/>
      <c r="N37" s="30"/>
      <c r="O37" s="34"/>
      <c r="P37" s="34"/>
      <c r="Q37" s="34"/>
      <c r="S37" s="12">
        <f t="shared" si="4"/>
        <v>0</v>
      </c>
    </row>
    <row r="38" spans="2:23">
      <c r="B38" t="s">
        <v>42</v>
      </c>
      <c r="C38" t="s">
        <v>81</v>
      </c>
      <c r="D38" s="37" t="s">
        <v>54</v>
      </c>
      <c r="E38" s="17"/>
      <c r="H38" s="55"/>
      <c r="I38" s="50">
        <f t="shared" si="12"/>
        <v>0</v>
      </c>
      <c r="K38" s="26"/>
      <c r="L38" s="7"/>
      <c r="M38" s="7"/>
      <c r="N38" s="30"/>
      <c r="O38" s="34"/>
      <c r="P38" s="34"/>
      <c r="Q38" s="34"/>
      <c r="S38" s="12">
        <f t="shared" si="4"/>
        <v>0</v>
      </c>
    </row>
    <row r="39" spans="2:23">
      <c r="B39" t="s">
        <v>42</v>
      </c>
      <c r="C39" t="s">
        <v>82</v>
      </c>
      <c r="D39" s="37" t="s">
        <v>56</v>
      </c>
      <c r="E39" s="17"/>
      <c r="H39" s="55"/>
      <c r="I39" s="50">
        <f t="shared" si="12"/>
        <v>0</v>
      </c>
      <c r="K39" s="26"/>
      <c r="L39" s="7"/>
      <c r="M39" s="7"/>
      <c r="N39" s="30"/>
      <c r="O39" s="34"/>
      <c r="P39" s="34"/>
      <c r="Q39" s="34"/>
      <c r="S39" s="12">
        <f t="shared" si="4"/>
        <v>0</v>
      </c>
    </row>
    <row r="40" spans="2:23">
      <c r="B40" t="s">
        <v>42</v>
      </c>
      <c r="C40" t="s">
        <v>83</v>
      </c>
      <c r="D40" s="37" t="s">
        <v>58</v>
      </c>
      <c r="E40" s="17"/>
      <c r="H40" s="55"/>
      <c r="I40" s="50">
        <f t="shared" si="12"/>
        <v>0</v>
      </c>
      <c r="K40" s="26"/>
      <c r="L40" s="7"/>
      <c r="M40" s="7"/>
      <c r="N40" s="30"/>
      <c r="O40" s="34"/>
      <c r="P40" s="34"/>
      <c r="Q40" s="34"/>
      <c r="S40" s="12">
        <f t="shared" si="4"/>
        <v>0</v>
      </c>
    </row>
    <row r="41" spans="2:23">
      <c r="B41" t="s">
        <v>42</v>
      </c>
      <c r="D41" s="37"/>
      <c r="E41" s="17"/>
      <c r="H41" s="55"/>
      <c r="I41" s="50"/>
      <c r="K41" s="26"/>
      <c r="L41" s="7"/>
      <c r="M41" s="7"/>
      <c r="N41" s="30"/>
      <c r="O41" s="34"/>
      <c r="P41" s="34"/>
      <c r="Q41" s="34"/>
      <c r="S41" s="12">
        <f t="shared" si="4"/>
        <v>0</v>
      </c>
    </row>
    <row r="42" spans="2:23">
      <c r="B42" s="6" t="s">
        <v>42</v>
      </c>
      <c r="C42" s="6" t="s">
        <v>84</v>
      </c>
      <c r="D42" s="36" t="s">
        <v>60</v>
      </c>
      <c r="E42" s="18"/>
      <c r="F42" s="6"/>
      <c r="G42" s="6"/>
      <c r="H42" s="56"/>
      <c r="I42" s="29">
        <f>SUBTOTAL(9,I43:I49)</f>
        <v>0</v>
      </c>
      <c r="J42" s="2"/>
      <c r="K42" s="24">
        <f t="shared" ref="K42:Q42" si="13">SUBTOTAL(9,K43:K49)</f>
        <v>0</v>
      </c>
      <c r="L42" s="25">
        <f t="shared" si="13"/>
        <v>0</v>
      </c>
      <c r="M42" s="25">
        <f t="shared" si="13"/>
        <v>0</v>
      </c>
      <c r="N42" s="29">
        <f t="shared" si="13"/>
        <v>0</v>
      </c>
      <c r="O42" s="33">
        <f t="shared" si="13"/>
        <v>0</v>
      </c>
      <c r="P42" s="33">
        <f t="shared" si="13"/>
        <v>0</v>
      </c>
      <c r="Q42" s="33">
        <f t="shared" si="13"/>
        <v>0</v>
      </c>
      <c r="S42" s="12">
        <f t="shared" si="4"/>
        <v>0</v>
      </c>
    </row>
    <row r="43" spans="2:23">
      <c r="B43" t="s">
        <v>42</v>
      </c>
      <c r="C43" t="s">
        <v>85</v>
      </c>
      <c r="D43" s="37" t="s">
        <v>48</v>
      </c>
      <c r="E43" s="17"/>
      <c r="H43" s="55"/>
      <c r="I43" s="50">
        <f>F43*G43*H43</f>
        <v>0</v>
      </c>
      <c r="K43" s="26"/>
      <c r="L43" s="7"/>
      <c r="M43" s="7"/>
      <c r="N43" s="30"/>
      <c r="O43" s="34"/>
      <c r="P43" s="34"/>
      <c r="Q43" s="34"/>
      <c r="S43" s="12">
        <f t="shared" si="4"/>
        <v>0</v>
      </c>
    </row>
    <row r="44" spans="2:23">
      <c r="B44" t="s">
        <v>42</v>
      </c>
      <c r="C44" t="s">
        <v>86</v>
      </c>
      <c r="D44" s="37" t="s">
        <v>50</v>
      </c>
      <c r="E44" s="17"/>
      <c r="H44" s="55"/>
      <c r="I44" s="50">
        <f t="shared" ref="I44:I48" si="14">F44*G44*H44</f>
        <v>0</v>
      </c>
      <c r="K44" s="26"/>
      <c r="L44" s="7"/>
      <c r="M44" s="7"/>
      <c r="N44" s="30"/>
      <c r="O44" s="34"/>
      <c r="P44" s="34"/>
      <c r="Q44" s="34"/>
      <c r="S44" s="12">
        <f t="shared" si="4"/>
        <v>0</v>
      </c>
    </row>
    <row r="45" spans="2:23">
      <c r="B45" t="s">
        <v>42</v>
      </c>
      <c r="C45" t="s">
        <v>87</v>
      </c>
      <c r="D45" s="37" t="s">
        <v>52</v>
      </c>
      <c r="E45" s="17"/>
      <c r="H45" s="55"/>
      <c r="I45" s="50">
        <f t="shared" si="14"/>
        <v>0</v>
      </c>
      <c r="K45" s="26"/>
      <c r="L45" s="7"/>
      <c r="M45" s="7"/>
      <c r="N45" s="30"/>
      <c r="O45" s="34"/>
      <c r="P45" s="34"/>
      <c r="Q45" s="34"/>
      <c r="S45" s="12">
        <f t="shared" si="4"/>
        <v>0</v>
      </c>
    </row>
    <row r="46" spans="2:23">
      <c r="B46" t="s">
        <v>42</v>
      </c>
      <c r="C46" t="s">
        <v>88</v>
      </c>
      <c r="D46" s="37" t="s">
        <v>54</v>
      </c>
      <c r="E46" s="17"/>
      <c r="H46" s="55"/>
      <c r="I46" s="50">
        <f t="shared" si="14"/>
        <v>0</v>
      </c>
      <c r="K46" s="26"/>
      <c r="L46" s="7"/>
      <c r="M46" s="7"/>
      <c r="N46" s="30"/>
      <c r="O46" s="34"/>
      <c r="P46" s="34"/>
      <c r="Q46" s="34"/>
      <c r="S46" s="12">
        <f t="shared" si="4"/>
        <v>0</v>
      </c>
    </row>
    <row r="47" spans="2:23">
      <c r="B47" t="s">
        <v>42</v>
      </c>
      <c r="C47" t="s">
        <v>89</v>
      </c>
      <c r="D47" s="37" t="s">
        <v>56</v>
      </c>
      <c r="E47" s="17"/>
      <c r="H47" s="55"/>
      <c r="I47" s="50">
        <f t="shared" si="14"/>
        <v>0</v>
      </c>
      <c r="K47" s="26"/>
      <c r="L47" s="7"/>
      <c r="M47" s="7"/>
      <c r="N47" s="30"/>
      <c r="O47" s="34"/>
      <c r="P47" s="34"/>
      <c r="Q47" s="34"/>
      <c r="S47" s="12">
        <f t="shared" si="4"/>
        <v>0</v>
      </c>
    </row>
    <row r="48" spans="2:23">
      <c r="B48" t="s">
        <v>42</v>
      </c>
      <c r="C48" t="s">
        <v>90</v>
      </c>
      <c r="D48" s="37" t="s">
        <v>58</v>
      </c>
      <c r="E48" s="17"/>
      <c r="H48" s="55"/>
      <c r="I48" s="50">
        <f t="shared" si="14"/>
        <v>0</v>
      </c>
      <c r="K48" s="26"/>
      <c r="L48" s="7"/>
      <c r="M48" s="7"/>
      <c r="N48" s="30"/>
      <c r="O48" s="34"/>
      <c r="P48" s="34"/>
      <c r="Q48" s="34"/>
      <c r="S48" s="12">
        <f t="shared" si="4"/>
        <v>0</v>
      </c>
    </row>
    <row r="49" spans="2:19">
      <c r="B49" t="s">
        <v>42</v>
      </c>
      <c r="D49" s="37"/>
      <c r="E49" s="17"/>
      <c r="H49" s="55"/>
      <c r="I49" s="50"/>
      <c r="K49" s="26"/>
      <c r="L49" s="7"/>
      <c r="M49" s="7"/>
      <c r="N49" s="30"/>
      <c r="O49" s="34"/>
      <c r="P49" s="34"/>
      <c r="Q49" s="34"/>
      <c r="S49" s="12">
        <f t="shared" si="4"/>
        <v>0</v>
      </c>
    </row>
    <row r="50" spans="2:19">
      <c r="B50" s="6" t="s">
        <v>42</v>
      </c>
      <c r="C50" s="6" t="s">
        <v>91</v>
      </c>
      <c r="D50" s="36" t="s">
        <v>68</v>
      </c>
      <c r="E50" s="18"/>
      <c r="F50" s="6"/>
      <c r="G50" s="6"/>
      <c r="H50" s="56"/>
      <c r="I50" s="29">
        <f>SUBTOTAL(9,I51:I57)</f>
        <v>0</v>
      </c>
      <c r="J50" s="2"/>
      <c r="K50" s="24">
        <f t="shared" ref="K50:Q50" si="15">SUBTOTAL(9,K51:K57)</f>
        <v>0</v>
      </c>
      <c r="L50" s="25">
        <f t="shared" si="15"/>
        <v>0</v>
      </c>
      <c r="M50" s="25">
        <f t="shared" si="15"/>
        <v>0</v>
      </c>
      <c r="N50" s="29">
        <f t="shared" si="15"/>
        <v>0</v>
      </c>
      <c r="O50" s="33">
        <f t="shared" si="15"/>
        <v>0</v>
      </c>
      <c r="P50" s="33">
        <f t="shared" si="15"/>
        <v>0</v>
      </c>
      <c r="Q50" s="33">
        <f t="shared" si="15"/>
        <v>0</v>
      </c>
      <c r="S50" s="12">
        <f t="shared" si="4"/>
        <v>0</v>
      </c>
    </row>
    <row r="51" spans="2:19">
      <c r="B51" t="s">
        <v>42</v>
      </c>
      <c r="C51" t="s">
        <v>92</v>
      </c>
      <c r="D51" s="37" t="s">
        <v>48</v>
      </c>
      <c r="E51" s="17"/>
      <c r="H51" s="55"/>
      <c r="I51" s="50">
        <f>F51*G51*H51</f>
        <v>0</v>
      </c>
      <c r="K51" s="26"/>
      <c r="L51" s="7"/>
      <c r="M51" s="7"/>
      <c r="N51" s="30"/>
      <c r="O51" s="34"/>
      <c r="P51" s="34"/>
      <c r="Q51" s="34"/>
      <c r="S51" s="12">
        <f t="shared" si="4"/>
        <v>0</v>
      </c>
    </row>
    <row r="52" spans="2:19">
      <c r="B52" t="s">
        <v>42</v>
      </c>
      <c r="C52" t="s">
        <v>93</v>
      </c>
      <c r="D52" s="37" t="s">
        <v>50</v>
      </c>
      <c r="E52" s="17"/>
      <c r="H52" s="55"/>
      <c r="I52" s="50">
        <f t="shared" ref="I52:I56" si="16">F52*G52*H52</f>
        <v>0</v>
      </c>
      <c r="K52" s="26"/>
      <c r="L52" s="7"/>
      <c r="M52" s="7"/>
      <c r="N52" s="30"/>
      <c r="O52" s="34"/>
      <c r="P52" s="34"/>
      <c r="Q52" s="34"/>
      <c r="S52" s="12">
        <f t="shared" si="4"/>
        <v>0</v>
      </c>
    </row>
    <row r="53" spans="2:19">
      <c r="B53" t="s">
        <v>42</v>
      </c>
      <c r="C53" t="s">
        <v>94</v>
      </c>
      <c r="D53" s="37" t="s">
        <v>52</v>
      </c>
      <c r="E53" s="17"/>
      <c r="H53" s="55"/>
      <c r="I53" s="50">
        <f t="shared" si="16"/>
        <v>0</v>
      </c>
      <c r="K53" s="26"/>
      <c r="L53" s="7"/>
      <c r="M53" s="7"/>
      <c r="N53" s="30"/>
      <c r="O53" s="34"/>
      <c r="P53" s="34"/>
      <c r="Q53" s="34"/>
      <c r="S53" s="12">
        <f t="shared" si="4"/>
        <v>0</v>
      </c>
    </row>
    <row r="54" spans="2:19">
      <c r="B54" t="s">
        <v>42</v>
      </c>
      <c r="C54" t="s">
        <v>95</v>
      </c>
      <c r="D54" s="37" t="s">
        <v>54</v>
      </c>
      <c r="E54" s="17"/>
      <c r="H54" s="55"/>
      <c r="I54" s="50">
        <f t="shared" si="16"/>
        <v>0</v>
      </c>
      <c r="K54" s="26"/>
      <c r="L54" s="7"/>
      <c r="M54" s="7"/>
      <c r="N54" s="30"/>
      <c r="O54" s="34"/>
      <c r="P54" s="34"/>
      <c r="Q54" s="34"/>
      <c r="S54" s="12">
        <f t="shared" si="4"/>
        <v>0</v>
      </c>
    </row>
    <row r="55" spans="2:19">
      <c r="B55" t="s">
        <v>42</v>
      </c>
      <c r="C55" t="s">
        <v>96</v>
      </c>
      <c r="D55" s="37" t="s">
        <v>56</v>
      </c>
      <c r="E55" s="17"/>
      <c r="H55" s="55"/>
      <c r="I55" s="50">
        <f t="shared" si="16"/>
        <v>0</v>
      </c>
      <c r="K55" s="26"/>
      <c r="L55" s="7"/>
      <c r="M55" s="7"/>
      <c r="N55" s="30"/>
      <c r="O55" s="34"/>
      <c r="P55" s="34"/>
      <c r="Q55" s="34"/>
      <c r="S55" s="12">
        <f t="shared" si="4"/>
        <v>0</v>
      </c>
    </row>
    <row r="56" spans="2:19">
      <c r="B56" t="s">
        <v>42</v>
      </c>
      <c r="C56" t="s">
        <v>97</v>
      </c>
      <c r="D56" s="37" t="s">
        <v>58</v>
      </c>
      <c r="E56" s="17"/>
      <c r="H56" s="55"/>
      <c r="I56" s="50">
        <f t="shared" si="16"/>
        <v>0</v>
      </c>
      <c r="K56" s="26"/>
      <c r="L56" s="7"/>
      <c r="M56" s="7"/>
      <c r="N56" s="30"/>
      <c r="O56" s="34"/>
      <c r="P56" s="34"/>
      <c r="Q56" s="34"/>
      <c r="S56" s="12">
        <f t="shared" si="4"/>
        <v>0</v>
      </c>
    </row>
    <row r="57" spans="2:19">
      <c r="B57" t="s">
        <v>42</v>
      </c>
      <c r="D57" s="37"/>
      <c r="E57" s="17"/>
      <c r="H57" s="55"/>
      <c r="I57" s="50"/>
      <c r="K57" s="26"/>
      <c r="L57" s="7"/>
      <c r="M57" s="7"/>
      <c r="N57" s="30"/>
      <c r="O57" s="34"/>
      <c r="P57" s="34"/>
      <c r="Q57" s="34"/>
      <c r="S57" s="12">
        <f t="shared" si="4"/>
        <v>0</v>
      </c>
    </row>
    <row r="58" spans="2:19">
      <c r="B58" s="4" t="s">
        <v>42</v>
      </c>
      <c r="C58" s="5">
        <v>3</v>
      </c>
      <c r="D58" s="35" t="s">
        <v>98</v>
      </c>
      <c r="E58" s="19"/>
      <c r="F58" s="4"/>
      <c r="G58" s="4"/>
      <c r="H58" s="57"/>
      <c r="I58" s="28">
        <f>+SUBTOTAL(9,I59:I70)</f>
        <v>0</v>
      </c>
      <c r="J58" s="9"/>
      <c r="K58" s="22">
        <f t="shared" ref="K58:Q58" si="17">+SUBTOTAL(9,K59:K70)</f>
        <v>0</v>
      </c>
      <c r="L58" s="23">
        <f t="shared" si="17"/>
        <v>0</v>
      </c>
      <c r="M58" s="23">
        <f t="shared" si="17"/>
        <v>0</v>
      </c>
      <c r="N58" s="28">
        <f t="shared" si="17"/>
        <v>0</v>
      </c>
      <c r="O58" s="32">
        <f t="shared" si="17"/>
        <v>0</v>
      </c>
      <c r="P58" s="32">
        <f t="shared" si="17"/>
        <v>0</v>
      </c>
      <c r="Q58" s="32">
        <f t="shared" si="17"/>
        <v>0</v>
      </c>
      <c r="S58" s="12">
        <f t="shared" si="4"/>
        <v>0</v>
      </c>
    </row>
    <row r="59" spans="2:19">
      <c r="B59" s="6" t="s">
        <v>42</v>
      </c>
      <c r="C59" s="6" t="s">
        <v>99</v>
      </c>
      <c r="D59" s="36" t="s">
        <v>100</v>
      </c>
      <c r="E59" s="18"/>
      <c r="F59" s="6"/>
      <c r="G59" s="6"/>
      <c r="H59" s="56"/>
      <c r="I59" s="29">
        <f>SUBTOTAL(9,I60:I64)</f>
        <v>0</v>
      </c>
      <c r="J59" s="2"/>
      <c r="K59" s="24">
        <f t="shared" ref="K59:Q59" si="18">SUBTOTAL(9,K60:K64)</f>
        <v>0</v>
      </c>
      <c r="L59" s="25">
        <f t="shared" si="18"/>
        <v>0</v>
      </c>
      <c r="M59" s="25">
        <f t="shared" si="18"/>
        <v>0</v>
      </c>
      <c r="N59" s="29">
        <f t="shared" si="18"/>
        <v>0</v>
      </c>
      <c r="O59" s="33">
        <f t="shared" si="18"/>
        <v>0</v>
      </c>
      <c r="P59" s="33">
        <f t="shared" si="18"/>
        <v>0</v>
      </c>
      <c r="Q59" s="33">
        <f t="shared" si="18"/>
        <v>0</v>
      </c>
      <c r="S59" s="12">
        <f t="shared" si="4"/>
        <v>0</v>
      </c>
    </row>
    <row r="60" spans="2:19">
      <c r="B60" t="s">
        <v>42</v>
      </c>
      <c r="C60" t="s">
        <v>101</v>
      </c>
      <c r="D60" s="37" t="s">
        <v>48</v>
      </c>
      <c r="E60" s="17"/>
      <c r="H60" s="55"/>
      <c r="I60" s="50">
        <f>F60*G60*H60</f>
        <v>0</v>
      </c>
      <c r="K60" s="26"/>
      <c r="L60" s="7"/>
      <c r="M60" s="7"/>
      <c r="N60" s="30"/>
      <c r="O60" s="34"/>
      <c r="P60" s="34"/>
      <c r="Q60" s="34"/>
      <c r="S60" s="12">
        <f t="shared" si="4"/>
        <v>0</v>
      </c>
    </row>
    <row r="61" spans="2:19">
      <c r="B61" t="s">
        <v>42</v>
      </c>
      <c r="C61" t="s">
        <v>102</v>
      </c>
      <c r="D61" s="37" t="s">
        <v>50</v>
      </c>
      <c r="E61" s="17"/>
      <c r="H61" s="55"/>
      <c r="I61" s="50">
        <f t="shared" ref="I61:I64" si="19">F61*G61*H61</f>
        <v>0</v>
      </c>
      <c r="K61" s="26"/>
      <c r="L61" s="7"/>
      <c r="M61" s="7"/>
      <c r="N61" s="30"/>
      <c r="O61" s="34"/>
      <c r="P61" s="34"/>
      <c r="Q61" s="34"/>
      <c r="S61" s="12">
        <f t="shared" si="4"/>
        <v>0</v>
      </c>
    </row>
    <row r="62" spans="2:19">
      <c r="B62" t="s">
        <v>42</v>
      </c>
      <c r="C62" t="s">
        <v>103</v>
      </c>
      <c r="D62" s="37" t="s">
        <v>52</v>
      </c>
      <c r="E62" s="17"/>
      <c r="H62" s="55"/>
      <c r="I62" s="50">
        <f t="shared" si="19"/>
        <v>0</v>
      </c>
      <c r="K62" s="26"/>
      <c r="L62" s="7"/>
      <c r="M62" s="7"/>
      <c r="N62" s="30"/>
      <c r="O62" s="34"/>
      <c r="P62" s="34"/>
      <c r="Q62" s="34"/>
      <c r="S62" s="12">
        <f t="shared" si="4"/>
        <v>0</v>
      </c>
    </row>
    <row r="63" spans="2:19">
      <c r="B63" t="s">
        <v>42</v>
      </c>
      <c r="C63" t="s">
        <v>104</v>
      </c>
      <c r="D63" s="37" t="s">
        <v>54</v>
      </c>
      <c r="E63" s="17"/>
      <c r="H63" s="55"/>
      <c r="I63" s="50">
        <f t="shared" si="19"/>
        <v>0</v>
      </c>
      <c r="K63" s="26"/>
      <c r="L63" s="7"/>
      <c r="M63" s="7"/>
      <c r="N63" s="30"/>
      <c r="O63" s="34"/>
      <c r="P63" s="34"/>
      <c r="Q63" s="34"/>
      <c r="S63" s="12">
        <f t="shared" si="4"/>
        <v>0</v>
      </c>
    </row>
    <row r="64" spans="2:19">
      <c r="B64" t="s">
        <v>42</v>
      </c>
      <c r="D64" s="37"/>
      <c r="E64" s="17"/>
      <c r="H64" s="55"/>
      <c r="I64" s="50">
        <f t="shared" si="19"/>
        <v>0</v>
      </c>
      <c r="K64" s="26"/>
      <c r="L64" s="7"/>
      <c r="M64" s="7"/>
      <c r="N64" s="30"/>
      <c r="O64" s="34"/>
      <c r="P64" s="34"/>
      <c r="Q64" s="34"/>
      <c r="S64" s="12">
        <f t="shared" si="4"/>
        <v>0</v>
      </c>
    </row>
    <row r="65" spans="2:19">
      <c r="B65" s="6" t="s">
        <v>42</v>
      </c>
      <c r="C65" s="6" t="s">
        <v>105</v>
      </c>
      <c r="D65" s="36" t="s">
        <v>106</v>
      </c>
      <c r="E65" s="18"/>
      <c r="F65" s="6"/>
      <c r="G65" s="6"/>
      <c r="H65" s="56"/>
      <c r="I65" s="29">
        <f>SUBTOTAL(9,I66:I70)</f>
        <v>0</v>
      </c>
      <c r="J65" s="2"/>
      <c r="K65" s="24">
        <f t="shared" ref="K65:Q65" si="20">SUBTOTAL(9,K66:K70)</f>
        <v>0</v>
      </c>
      <c r="L65" s="25">
        <f t="shared" si="20"/>
        <v>0</v>
      </c>
      <c r="M65" s="25">
        <f t="shared" si="20"/>
        <v>0</v>
      </c>
      <c r="N65" s="29">
        <f t="shared" si="20"/>
        <v>0</v>
      </c>
      <c r="O65" s="33">
        <f t="shared" si="20"/>
        <v>0</v>
      </c>
      <c r="P65" s="33">
        <f t="shared" si="20"/>
        <v>0</v>
      </c>
      <c r="Q65" s="33">
        <f t="shared" si="20"/>
        <v>0</v>
      </c>
      <c r="S65" s="12">
        <f t="shared" si="4"/>
        <v>0</v>
      </c>
    </row>
    <row r="66" spans="2:19">
      <c r="B66" t="s">
        <v>42</v>
      </c>
      <c r="C66" t="s">
        <v>107</v>
      </c>
      <c r="D66" s="37" t="s">
        <v>48</v>
      </c>
      <c r="E66" s="17"/>
      <c r="H66" s="55"/>
      <c r="I66" s="50">
        <f>F66*G66*H66</f>
        <v>0</v>
      </c>
      <c r="K66" s="26"/>
      <c r="L66" s="7"/>
      <c r="M66" s="7"/>
      <c r="N66" s="30"/>
      <c r="O66" s="34"/>
      <c r="P66" s="34"/>
      <c r="Q66" s="34"/>
      <c r="S66" s="12">
        <f t="shared" si="4"/>
        <v>0</v>
      </c>
    </row>
    <row r="67" spans="2:19">
      <c r="B67" t="s">
        <v>42</v>
      </c>
      <c r="C67" t="s">
        <v>108</v>
      </c>
      <c r="D67" s="37" t="s">
        <v>50</v>
      </c>
      <c r="E67" s="17"/>
      <c r="H67" s="55"/>
      <c r="I67" s="50">
        <f t="shared" ref="I67:I69" si="21">F67*G67*H67</f>
        <v>0</v>
      </c>
      <c r="K67" s="26"/>
      <c r="L67" s="7"/>
      <c r="M67" s="7"/>
      <c r="N67" s="30"/>
      <c r="O67" s="34"/>
      <c r="P67" s="34"/>
      <c r="Q67" s="34"/>
      <c r="S67" s="12">
        <f t="shared" si="4"/>
        <v>0</v>
      </c>
    </row>
    <row r="68" spans="2:19">
      <c r="B68" t="s">
        <v>42</v>
      </c>
      <c r="C68" t="s">
        <v>109</v>
      </c>
      <c r="D68" s="37" t="s">
        <v>52</v>
      </c>
      <c r="E68" s="17"/>
      <c r="H68" s="55"/>
      <c r="I68" s="50">
        <f t="shared" si="21"/>
        <v>0</v>
      </c>
      <c r="K68" s="26"/>
      <c r="L68" s="7"/>
      <c r="M68" s="7"/>
      <c r="N68" s="30"/>
      <c r="O68" s="34"/>
      <c r="P68" s="34"/>
      <c r="Q68" s="34"/>
      <c r="S68" s="12">
        <f t="shared" si="4"/>
        <v>0</v>
      </c>
    </row>
    <row r="69" spans="2:19">
      <c r="B69" t="s">
        <v>42</v>
      </c>
      <c r="C69" t="s">
        <v>110</v>
      </c>
      <c r="D69" s="37" t="s">
        <v>54</v>
      </c>
      <c r="E69" s="17"/>
      <c r="H69" s="55"/>
      <c r="I69" s="50">
        <f t="shared" si="21"/>
        <v>0</v>
      </c>
      <c r="K69" s="26"/>
      <c r="L69" s="7"/>
      <c r="M69" s="7"/>
      <c r="N69" s="30"/>
      <c r="O69" s="34"/>
      <c r="P69" s="34"/>
      <c r="Q69" s="34"/>
      <c r="S69" s="12">
        <f t="shared" si="4"/>
        <v>0</v>
      </c>
    </row>
    <row r="70" spans="2:19">
      <c r="B70" t="s">
        <v>42</v>
      </c>
      <c r="D70" s="37"/>
      <c r="E70" s="17"/>
      <c r="H70" s="55"/>
      <c r="I70" s="50"/>
      <c r="K70" s="26"/>
      <c r="L70" s="7"/>
      <c r="M70" s="7"/>
      <c r="N70" s="30"/>
      <c r="O70" s="34"/>
      <c r="P70" s="34"/>
      <c r="Q70" s="34"/>
      <c r="S70" s="12">
        <f t="shared" si="4"/>
        <v>0</v>
      </c>
    </row>
    <row r="71" spans="2:19">
      <c r="B71" s="3" t="s">
        <v>111</v>
      </c>
      <c r="C71" s="3" t="s">
        <v>12</v>
      </c>
      <c r="D71" s="27"/>
      <c r="E71" s="20"/>
      <c r="F71" s="3"/>
      <c r="G71" s="3"/>
      <c r="H71" s="58"/>
      <c r="I71" s="27">
        <f>SUBTOTAL(9,I72:I89)</f>
        <v>0</v>
      </c>
      <c r="J71" s="2"/>
      <c r="K71" s="21">
        <f t="shared" ref="K71:Q71" si="22">SUBTOTAL(9,K72:K89)</f>
        <v>0</v>
      </c>
      <c r="L71" s="3">
        <f t="shared" si="22"/>
        <v>0</v>
      </c>
      <c r="M71" s="3">
        <f t="shared" si="22"/>
        <v>0</v>
      </c>
      <c r="N71" s="27">
        <f t="shared" si="22"/>
        <v>0</v>
      </c>
      <c r="O71" s="31">
        <f t="shared" si="22"/>
        <v>0</v>
      </c>
      <c r="P71" s="31">
        <f t="shared" si="22"/>
        <v>0</v>
      </c>
      <c r="Q71" s="31">
        <f t="shared" si="22"/>
        <v>0</v>
      </c>
      <c r="S71" s="12">
        <f t="shared" si="4"/>
        <v>0</v>
      </c>
    </row>
    <row r="72" spans="2:19">
      <c r="B72" s="6" t="s">
        <v>111</v>
      </c>
      <c r="C72" s="6" t="s">
        <v>45</v>
      </c>
      <c r="D72" s="36" t="s">
        <v>100</v>
      </c>
      <c r="E72" s="18"/>
      <c r="F72" s="6"/>
      <c r="G72" s="6"/>
      <c r="H72" s="56"/>
      <c r="I72" s="29">
        <f>SUBTOTAL(9,I73:I77)</f>
        <v>0</v>
      </c>
      <c r="J72" s="2"/>
      <c r="K72" s="24">
        <f t="shared" ref="K72:Q72" si="23">SUBTOTAL(9,K73:K77)</f>
        <v>0</v>
      </c>
      <c r="L72" s="25">
        <f t="shared" si="23"/>
        <v>0</v>
      </c>
      <c r="M72" s="25">
        <f t="shared" si="23"/>
        <v>0</v>
      </c>
      <c r="N72" s="29">
        <f t="shared" si="23"/>
        <v>0</v>
      </c>
      <c r="O72" s="33">
        <f t="shared" si="23"/>
        <v>0</v>
      </c>
      <c r="P72" s="33">
        <f t="shared" si="23"/>
        <v>0</v>
      </c>
      <c r="Q72" s="33">
        <f t="shared" si="23"/>
        <v>0</v>
      </c>
      <c r="S72" s="12">
        <f t="shared" si="4"/>
        <v>0</v>
      </c>
    </row>
    <row r="73" spans="2:19">
      <c r="B73" t="s">
        <v>111</v>
      </c>
      <c r="C73" t="s">
        <v>47</v>
      </c>
      <c r="D73" s="37" t="s">
        <v>48</v>
      </c>
      <c r="E73" s="17"/>
      <c r="H73" s="55"/>
      <c r="I73" s="50">
        <f>F73*G73*H73</f>
        <v>0</v>
      </c>
      <c r="K73" s="26"/>
      <c r="L73" s="7"/>
      <c r="M73" s="7"/>
      <c r="N73" s="30"/>
      <c r="O73" s="34"/>
      <c r="P73" s="34"/>
      <c r="Q73" s="34"/>
      <c r="S73" s="12">
        <f t="shared" si="4"/>
        <v>0</v>
      </c>
    </row>
    <row r="74" spans="2:19">
      <c r="B74" t="s">
        <v>111</v>
      </c>
      <c r="C74" t="s">
        <v>49</v>
      </c>
      <c r="D74" s="37" t="s">
        <v>50</v>
      </c>
      <c r="E74" s="17"/>
      <c r="H74" s="55"/>
      <c r="I74" s="50">
        <f t="shared" ref="I74:I76" si="24">F74*G74*H74</f>
        <v>0</v>
      </c>
      <c r="K74" s="26"/>
      <c r="L74" s="7"/>
      <c r="M74" s="7"/>
      <c r="N74" s="30"/>
      <c r="O74" s="34"/>
      <c r="P74" s="34"/>
      <c r="Q74" s="34"/>
      <c r="S74" s="12">
        <f t="shared" ref="S74:S93" si="25">I74-SUM(K74:Q74)</f>
        <v>0</v>
      </c>
    </row>
    <row r="75" spans="2:19">
      <c r="B75" t="s">
        <v>111</v>
      </c>
      <c r="C75" t="s">
        <v>51</v>
      </c>
      <c r="D75" s="37" t="s">
        <v>52</v>
      </c>
      <c r="E75" s="17"/>
      <c r="H75" s="55"/>
      <c r="I75" s="50">
        <f t="shared" si="24"/>
        <v>0</v>
      </c>
      <c r="K75" s="26"/>
      <c r="L75" s="7"/>
      <c r="M75" s="7"/>
      <c r="N75" s="30"/>
      <c r="O75" s="34"/>
      <c r="P75" s="34"/>
      <c r="Q75" s="34"/>
      <c r="S75" s="12">
        <f t="shared" si="25"/>
        <v>0</v>
      </c>
    </row>
    <row r="76" spans="2:19">
      <c r="B76" t="s">
        <v>111</v>
      </c>
      <c r="C76" t="s">
        <v>53</v>
      </c>
      <c r="D76" s="37" t="s">
        <v>54</v>
      </c>
      <c r="E76" s="17"/>
      <c r="H76" s="55"/>
      <c r="I76" s="50">
        <f t="shared" si="24"/>
        <v>0</v>
      </c>
      <c r="K76" s="26"/>
      <c r="L76" s="7"/>
      <c r="M76" s="7"/>
      <c r="N76" s="30"/>
      <c r="O76" s="34"/>
      <c r="P76" s="34"/>
      <c r="Q76" s="34"/>
      <c r="S76" s="12">
        <f t="shared" si="25"/>
        <v>0</v>
      </c>
    </row>
    <row r="77" spans="2:19">
      <c r="B77" t="s">
        <v>111</v>
      </c>
      <c r="D77" s="37"/>
      <c r="E77" s="17"/>
      <c r="H77" s="55"/>
      <c r="I77" s="50"/>
      <c r="K77" s="26"/>
      <c r="L77" s="7"/>
      <c r="M77" s="7"/>
      <c r="N77" s="30"/>
      <c r="O77" s="34"/>
      <c r="P77" s="34"/>
      <c r="Q77" s="34"/>
      <c r="S77" s="12">
        <f t="shared" si="25"/>
        <v>0</v>
      </c>
    </row>
    <row r="78" spans="2:19">
      <c r="B78" s="6" t="s">
        <v>111</v>
      </c>
      <c r="C78" s="6" t="s">
        <v>59</v>
      </c>
      <c r="D78" s="36" t="s">
        <v>106</v>
      </c>
      <c r="E78" s="18"/>
      <c r="F78" s="6"/>
      <c r="G78" s="6"/>
      <c r="H78" s="56"/>
      <c r="I78" s="29">
        <f>SUBTOTAL(9,I79:I83)</f>
        <v>0</v>
      </c>
      <c r="J78" s="2"/>
      <c r="K78" s="24">
        <f t="shared" ref="K78:Q78" si="26">SUBTOTAL(9,K79:K83)</f>
        <v>0</v>
      </c>
      <c r="L78" s="25">
        <f t="shared" si="26"/>
        <v>0</v>
      </c>
      <c r="M78" s="25">
        <f t="shared" si="26"/>
        <v>0</v>
      </c>
      <c r="N78" s="29">
        <f t="shared" si="26"/>
        <v>0</v>
      </c>
      <c r="O78" s="33">
        <f t="shared" si="26"/>
        <v>0</v>
      </c>
      <c r="P78" s="33">
        <f t="shared" si="26"/>
        <v>0</v>
      </c>
      <c r="Q78" s="33">
        <f t="shared" si="26"/>
        <v>0</v>
      </c>
      <c r="S78" s="12">
        <f t="shared" si="25"/>
        <v>0</v>
      </c>
    </row>
    <row r="79" spans="2:19">
      <c r="B79" t="s">
        <v>111</v>
      </c>
      <c r="C79" t="s">
        <v>61</v>
      </c>
      <c r="D79" s="37" t="s">
        <v>48</v>
      </c>
      <c r="E79" s="17"/>
      <c r="H79" s="55"/>
      <c r="I79" s="50">
        <f>F79*G79*H79</f>
        <v>0</v>
      </c>
      <c r="K79" s="26"/>
      <c r="L79" s="7"/>
      <c r="M79" s="7"/>
      <c r="N79" s="30"/>
      <c r="O79" s="34"/>
      <c r="P79" s="34"/>
      <c r="Q79" s="34"/>
      <c r="S79" s="12">
        <f t="shared" si="25"/>
        <v>0</v>
      </c>
    </row>
    <row r="80" spans="2:19">
      <c r="B80" t="s">
        <v>111</v>
      </c>
      <c r="C80" t="s">
        <v>62</v>
      </c>
      <c r="D80" s="37" t="s">
        <v>50</v>
      </c>
      <c r="E80" s="17"/>
      <c r="H80" s="55"/>
      <c r="I80" s="50">
        <f t="shared" ref="I80:I82" si="27">F80*G80*H80</f>
        <v>0</v>
      </c>
      <c r="K80" s="26"/>
      <c r="L80" s="7"/>
      <c r="M80" s="7"/>
      <c r="N80" s="30"/>
      <c r="O80" s="34"/>
      <c r="P80" s="34"/>
      <c r="Q80" s="34"/>
      <c r="S80" s="12">
        <f t="shared" si="25"/>
        <v>0</v>
      </c>
    </row>
    <row r="81" spans="2:19">
      <c r="B81" t="s">
        <v>111</v>
      </c>
      <c r="C81" t="s">
        <v>63</v>
      </c>
      <c r="D81" s="37" t="s">
        <v>52</v>
      </c>
      <c r="E81" s="17"/>
      <c r="H81" s="55"/>
      <c r="I81" s="50">
        <f t="shared" si="27"/>
        <v>0</v>
      </c>
      <c r="K81" s="26"/>
      <c r="L81" s="7"/>
      <c r="M81" s="7"/>
      <c r="N81" s="30"/>
      <c r="O81" s="34"/>
      <c r="P81" s="34"/>
      <c r="Q81" s="34"/>
      <c r="S81" s="12">
        <f t="shared" si="25"/>
        <v>0</v>
      </c>
    </row>
    <row r="82" spans="2:19">
      <c r="B82" t="s">
        <v>111</v>
      </c>
      <c r="C82" t="s">
        <v>64</v>
      </c>
      <c r="D82" s="37" t="s">
        <v>54</v>
      </c>
      <c r="E82" s="17"/>
      <c r="H82" s="55"/>
      <c r="I82" s="50">
        <f t="shared" si="27"/>
        <v>0</v>
      </c>
      <c r="K82" s="26"/>
      <c r="L82" s="7"/>
      <c r="M82" s="7"/>
      <c r="N82" s="30"/>
      <c r="O82" s="34"/>
      <c r="P82" s="34"/>
      <c r="Q82" s="34"/>
      <c r="S82" s="12">
        <f t="shared" si="25"/>
        <v>0</v>
      </c>
    </row>
    <row r="83" spans="2:19">
      <c r="B83" t="s">
        <v>111</v>
      </c>
      <c r="D83" s="37"/>
      <c r="E83" s="17"/>
      <c r="H83" s="55"/>
      <c r="I83" s="50"/>
      <c r="K83" s="26"/>
      <c r="L83" s="7"/>
      <c r="M83" s="7"/>
      <c r="N83" s="30"/>
      <c r="O83" s="34"/>
      <c r="P83" s="34"/>
      <c r="Q83" s="34"/>
      <c r="S83" s="12">
        <f t="shared" si="25"/>
        <v>0</v>
      </c>
    </row>
    <row r="84" spans="2:19">
      <c r="B84" s="6" t="s">
        <v>111</v>
      </c>
      <c r="C84" s="6" t="s">
        <v>67</v>
      </c>
      <c r="D84" s="36" t="s">
        <v>112</v>
      </c>
      <c r="E84" s="18"/>
      <c r="F84" s="6"/>
      <c r="G84" s="6"/>
      <c r="H84" s="56"/>
      <c r="I84" s="29">
        <f>SUBTOTAL(9,I85:I89)</f>
        <v>0</v>
      </c>
      <c r="J84" s="2"/>
      <c r="K84" s="24">
        <f t="shared" ref="K84:Q84" si="28">SUBTOTAL(9,K85:K89)</f>
        <v>0</v>
      </c>
      <c r="L84" s="25">
        <f t="shared" si="28"/>
        <v>0</v>
      </c>
      <c r="M84" s="25">
        <f t="shared" si="28"/>
        <v>0</v>
      </c>
      <c r="N84" s="29">
        <f t="shared" si="28"/>
        <v>0</v>
      </c>
      <c r="O84" s="33">
        <f t="shared" si="28"/>
        <v>0</v>
      </c>
      <c r="P84" s="33">
        <f t="shared" si="28"/>
        <v>0</v>
      </c>
      <c r="Q84" s="33">
        <f t="shared" si="28"/>
        <v>0</v>
      </c>
      <c r="S84" s="12">
        <f t="shared" si="25"/>
        <v>0</v>
      </c>
    </row>
    <row r="85" spans="2:19">
      <c r="B85" t="s">
        <v>111</v>
      </c>
      <c r="C85" t="s">
        <v>69</v>
      </c>
      <c r="D85" s="37" t="s">
        <v>48</v>
      </c>
      <c r="E85" s="17"/>
      <c r="H85" s="55"/>
      <c r="I85" s="50">
        <f>F85*G85*H85</f>
        <v>0</v>
      </c>
      <c r="K85" s="26"/>
      <c r="L85" s="7"/>
      <c r="M85" s="7"/>
      <c r="N85" s="30"/>
      <c r="O85" s="34"/>
      <c r="P85" s="34"/>
      <c r="Q85" s="34"/>
      <c r="S85" s="12">
        <f t="shared" si="25"/>
        <v>0</v>
      </c>
    </row>
    <row r="86" spans="2:19">
      <c r="B86" t="s">
        <v>111</v>
      </c>
      <c r="C86" t="s">
        <v>70</v>
      </c>
      <c r="D86" s="37" t="s">
        <v>50</v>
      </c>
      <c r="E86" s="17"/>
      <c r="H86" s="55"/>
      <c r="I86" s="50">
        <f t="shared" ref="I86:I88" si="29">F86*G86*H86</f>
        <v>0</v>
      </c>
      <c r="K86" s="26"/>
      <c r="L86" s="7"/>
      <c r="M86" s="7"/>
      <c r="N86" s="30"/>
      <c r="O86" s="34"/>
      <c r="P86" s="34"/>
      <c r="Q86" s="34"/>
      <c r="S86" s="12">
        <f t="shared" si="25"/>
        <v>0</v>
      </c>
    </row>
    <row r="87" spans="2:19">
      <c r="B87" t="s">
        <v>111</v>
      </c>
      <c r="C87" t="s">
        <v>71</v>
      </c>
      <c r="D87" s="37" t="s">
        <v>52</v>
      </c>
      <c r="E87" s="17"/>
      <c r="H87" s="55"/>
      <c r="I87" s="50">
        <f t="shared" si="29"/>
        <v>0</v>
      </c>
      <c r="K87" s="26"/>
      <c r="L87" s="7"/>
      <c r="M87" s="7"/>
      <c r="N87" s="30"/>
      <c r="O87" s="34"/>
      <c r="P87" s="34"/>
      <c r="Q87" s="34"/>
      <c r="S87" s="12">
        <f t="shared" si="25"/>
        <v>0</v>
      </c>
    </row>
    <row r="88" spans="2:19">
      <c r="B88" t="s">
        <v>111</v>
      </c>
      <c r="C88" t="s">
        <v>72</v>
      </c>
      <c r="D88" s="37" t="s">
        <v>54</v>
      </c>
      <c r="E88" s="17"/>
      <c r="H88" s="55"/>
      <c r="I88" s="50">
        <f t="shared" si="29"/>
        <v>0</v>
      </c>
      <c r="K88" s="26"/>
      <c r="L88" s="7"/>
      <c r="M88" s="7"/>
      <c r="N88" s="30"/>
      <c r="O88" s="34"/>
      <c r="P88" s="34"/>
      <c r="Q88" s="34"/>
      <c r="S88" s="12">
        <f t="shared" si="25"/>
        <v>0</v>
      </c>
    </row>
    <row r="89" spans="2:19">
      <c r="B89" t="s">
        <v>111</v>
      </c>
      <c r="D89" s="37"/>
      <c r="E89" s="17"/>
      <c r="H89" s="55"/>
      <c r="I89" s="50"/>
      <c r="K89" s="26"/>
      <c r="L89" s="7"/>
      <c r="M89" s="7"/>
      <c r="N89" s="30"/>
      <c r="O89" s="34"/>
      <c r="P89" s="34"/>
      <c r="Q89" s="34"/>
      <c r="S89" s="12">
        <f t="shared" si="25"/>
        <v>0</v>
      </c>
    </row>
    <row r="90" spans="2:19">
      <c r="B90" s="3" t="s">
        <v>113</v>
      </c>
      <c r="C90" s="3" t="s">
        <v>17</v>
      </c>
      <c r="D90" s="27"/>
      <c r="E90" s="14"/>
      <c r="F90" s="3"/>
      <c r="G90" s="3"/>
      <c r="H90" s="58"/>
      <c r="I90" s="27">
        <f>SUBTOTAL(9,I91:I92)</f>
        <v>0</v>
      </c>
      <c r="J90" s="2"/>
      <c r="K90" s="21">
        <f t="shared" ref="K90:Q90" si="30">SUBTOTAL(9,K91:K92)</f>
        <v>0</v>
      </c>
      <c r="L90" s="3">
        <f t="shared" si="30"/>
        <v>0</v>
      </c>
      <c r="M90" s="3">
        <f t="shared" si="30"/>
        <v>0</v>
      </c>
      <c r="N90" s="27">
        <f t="shared" si="30"/>
        <v>0</v>
      </c>
      <c r="O90" s="31">
        <f t="shared" si="30"/>
        <v>0</v>
      </c>
      <c r="P90" s="31">
        <f t="shared" si="30"/>
        <v>0</v>
      </c>
      <c r="Q90" s="31">
        <f t="shared" si="30"/>
        <v>0</v>
      </c>
      <c r="S90" s="12">
        <f t="shared" si="25"/>
        <v>0</v>
      </c>
    </row>
    <row r="91" spans="2:19">
      <c r="B91" s="6" t="s">
        <v>113</v>
      </c>
      <c r="C91" s="6" t="s">
        <v>45</v>
      </c>
      <c r="D91" s="36" t="s">
        <v>17</v>
      </c>
      <c r="E91" s="16"/>
      <c r="F91" s="6"/>
      <c r="G91" s="6"/>
      <c r="H91" s="56"/>
      <c r="I91" s="29">
        <f>SUBTOTAL(9,I92)</f>
        <v>0</v>
      </c>
      <c r="J91" s="2"/>
      <c r="K91" s="24">
        <f t="shared" ref="K91:Q91" si="31">SUBTOTAL(9,K92)</f>
        <v>0</v>
      </c>
      <c r="L91" s="25">
        <f t="shared" si="31"/>
        <v>0</v>
      </c>
      <c r="M91" s="25">
        <f t="shared" si="31"/>
        <v>0</v>
      </c>
      <c r="N91" s="29">
        <f t="shared" si="31"/>
        <v>0</v>
      </c>
      <c r="O91" s="33">
        <f t="shared" si="31"/>
        <v>0</v>
      </c>
      <c r="P91" s="33">
        <f t="shared" si="31"/>
        <v>0</v>
      </c>
      <c r="Q91" s="33">
        <f t="shared" si="31"/>
        <v>0</v>
      </c>
      <c r="S91" s="12">
        <f t="shared" si="25"/>
        <v>0</v>
      </c>
    </row>
    <row r="92" spans="2:19">
      <c r="B92" t="s">
        <v>113</v>
      </c>
      <c r="C92" t="s">
        <v>47</v>
      </c>
      <c r="D92" s="37" t="s">
        <v>114</v>
      </c>
      <c r="H92" s="55">
        <v>7.0000000000000007E-2</v>
      </c>
      <c r="I92" s="50">
        <f>I7*H92</f>
        <v>0</v>
      </c>
      <c r="K92" s="26">
        <f>K7*$H$92</f>
        <v>0</v>
      </c>
      <c r="L92" s="7">
        <f t="shared" ref="L92:Q92" si="32">L7*$H$92</f>
        <v>0</v>
      </c>
      <c r="M92" s="7">
        <f t="shared" si="32"/>
        <v>0</v>
      </c>
      <c r="N92" s="30">
        <f t="shared" si="32"/>
        <v>0</v>
      </c>
      <c r="O92" s="34">
        <f t="shared" si="32"/>
        <v>0</v>
      </c>
      <c r="P92" s="34">
        <f t="shared" si="32"/>
        <v>0</v>
      </c>
      <c r="Q92" s="34">
        <f t="shared" si="32"/>
        <v>0</v>
      </c>
      <c r="S92" s="12">
        <f t="shared" si="25"/>
        <v>0</v>
      </c>
    </row>
    <row r="93" spans="2:19">
      <c r="B93" s="109"/>
      <c r="C93" s="109" t="s">
        <v>115</v>
      </c>
      <c r="D93" s="110"/>
      <c r="E93" s="111"/>
      <c r="F93" s="109"/>
      <c r="G93" s="109"/>
      <c r="H93" s="112"/>
      <c r="I93" s="110">
        <f>SUBTOTAL(9,I7:I92)</f>
        <v>0</v>
      </c>
      <c r="J93" s="2"/>
      <c r="K93" s="113">
        <f t="shared" ref="K93:Q93" si="33">SUBTOTAL(9,K7:K92)</f>
        <v>0</v>
      </c>
      <c r="L93" s="109">
        <f t="shared" si="33"/>
        <v>0</v>
      </c>
      <c r="M93" s="109">
        <f t="shared" si="33"/>
        <v>0</v>
      </c>
      <c r="N93" s="110">
        <f t="shared" si="33"/>
        <v>0</v>
      </c>
      <c r="O93" s="114">
        <f t="shared" si="33"/>
        <v>0</v>
      </c>
      <c r="P93" s="114">
        <f t="shared" si="33"/>
        <v>0</v>
      </c>
      <c r="Q93" s="114">
        <f t="shared" si="33"/>
        <v>0</v>
      </c>
      <c r="S93" s="12">
        <f t="shared" si="25"/>
        <v>0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D119-2BDE-467C-A78E-493DDF0F82D1}">
  <sheetPr codeName="Feuil3"/>
  <dimension ref="B2:S100"/>
  <sheetViews>
    <sheetView topLeftCell="A2" zoomScale="90" zoomScaleNormal="90" workbookViewId="0">
      <pane xSplit="1" ySplit="4" topLeftCell="B6" activePane="bottomRight" state="frozen"/>
      <selection pane="bottomRight" activeCell="K4" sqref="K4"/>
      <selection pane="bottomLeft" activeCell="A6" sqref="A6"/>
      <selection pane="topRight" activeCell="B2" sqref="B2"/>
    </sheetView>
  </sheetViews>
  <sheetFormatPr defaultColWidth="11.42578125" defaultRowHeight="14.45"/>
  <cols>
    <col min="1" max="1" width="4.42578125" customWidth="1"/>
    <col min="2" max="2" width="4" customWidth="1"/>
    <col min="3" max="3" width="6.7109375" customWidth="1"/>
    <col min="4" max="4" width="47.28515625" customWidth="1"/>
    <col min="5" max="5" width="11.5703125" style="13"/>
    <col min="8" max="8" width="13.85546875" customWidth="1"/>
    <col min="9" max="9" width="21.140625" style="2" customWidth="1"/>
    <col min="10" max="10" width="3.85546875" style="7" customWidth="1"/>
    <col min="15" max="15" width="13.28515625" customWidth="1"/>
    <col min="18" max="18" width="1.7109375" customWidth="1"/>
    <col min="19" max="19" width="7.7109375" style="10" customWidth="1"/>
  </cols>
  <sheetData>
    <row r="2" spans="2:19" ht="21">
      <c r="B2" s="1" t="s">
        <v>116</v>
      </c>
    </row>
    <row r="3" spans="2:19" ht="21">
      <c r="B3" s="1"/>
    </row>
    <row r="4" spans="2:19">
      <c r="E4" s="46" t="s">
        <v>34</v>
      </c>
      <c r="F4" s="47"/>
      <c r="G4" s="47"/>
      <c r="H4" s="47"/>
      <c r="I4" s="48"/>
      <c r="J4" s="38"/>
      <c r="K4" s="46" t="s">
        <v>35</v>
      </c>
      <c r="L4" s="47"/>
      <c r="M4" s="47"/>
      <c r="N4" s="47"/>
      <c r="O4" s="47"/>
      <c r="P4" s="47"/>
      <c r="Q4" s="49"/>
    </row>
    <row r="5" spans="2:19">
      <c r="E5" s="43" t="s">
        <v>36</v>
      </c>
      <c r="F5" s="44" t="s">
        <v>37</v>
      </c>
      <c r="G5" s="44" t="s">
        <v>38</v>
      </c>
      <c r="H5" s="44" t="s">
        <v>39</v>
      </c>
      <c r="I5" s="45" t="s">
        <v>40</v>
      </c>
      <c r="J5" s="8"/>
      <c r="K5" s="39" t="s">
        <v>10</v>
      </c>
      <c r="L5" s="40" t="s">
        <v>13</v>
      </c>
      <c r="M5" s="40" t="s">
        <v>16</v>
      </c>
      <c r="N5" s="41" t="s">
        <v>18</v>
      </c>
      <c r="O5" s="42" t="s">
        <v>21</v>
      </c>
      <c r="P5" s="42" t="s">
        <v>23</v>
      </c>
      <c r="Q5" s="42" t="s">
        <v>25</v>
      </c>
      <c r="S5" s="11" t="s">
        <v>117</v>
      </c>
    </row>
    <row r="6" spans="2:19" ht="16.899999999999999" customHeight="1">
      <c r="B6" s="3" t="s">
        <v>42</v>
      </c>
      <c r="C6" s="3" t="s">
        <v>43</v>
      </c>
      <c r="D6" s="27"/>
      <c r="E6" s="14"/>
      <c r="F6" s="14"/>
      <c r="G6" s="3"/>
      <c r="H6" s="14"/>
      <c r="I6" s="27">
        <f>SUBTOTAL(9,I7:I77)</f>
        <v>391602</v>
      </c>
      <c r="J6" s="2"/>
      <c r="K6" s="21">
        <f t="shared" ref="K6:Q6" si="0">SUBTOTAL(9,K7:K77)</f>
        <v>34129</v>
      </c>
      <c r="L6" s="3">
        <f t="shared" si="0"/>
        <v>30129</v>
      </c>
      <c r="M6" s="3">
        <f t="shared" si="0"/>
        <v>115379</v>
      </c>
      <c r="N6" s="27">
        <f t="shared" si="0"/>
        <v>67629</v>
      </c>
      <c r="O6" s="31">
        <f t="shared" si="0"/>
        <v>144336</v>
      </c>
      <c r="P6" s="31">
        <f t="shared" si="0"/>
        <v>0</v>
      </c>
      <c r="Q6" s="31">
        <f t="shared" si="0"/>
        <v>0</v>
      </c>
      <c r="S6" s="12">
        <f t="shared" ref="S6:S8" si="1">I6-SUM(K6:Q6)</f>
        <v>0</v>
      </c>
    </row>
    <row r="7" spans="2:19">
      <c r="B7" s="4" t="s">
        <v>42</v>
      </c>
      <c r="C7" s="5">
        <v>1</v>
      </c>
      <c r="D7" s="35" t="s">
        <v>44</v>
      </c>
      <c r="E7" s="15"/>
      <c r="F7" s="15"/>
      <c r="G7" s="4"/>
      <c r="H7" s="15"/>
      <c r="I7" s="28">
        <f>+SUBTOTAL(9,I8:I39)</f>
        <v>235362</v>
      </c>
      <c r="J7" s="9"/>
      <c r="K7" s="22">
        <f t="shared" ref="K7:Q7" si="2">+SUBTOTAL(9,K8:K39)</f>
        <v>14599</v>
      </c>
      <c r="L7" s="23">
        <f t="shared" si="2"/>
        <v>10599</v>
      </c>
      <c r="M7" s="23">
        <f t="shared" si="2"/>
        <v>95849</v>
      </c>
      <c r="N7" s="28">
        <f t="shared" si="2"/>
        <v>48099</v>
      </c>
      <c r="O7" s="32">
        <f t="shared" si="2"/>
        <v>66216</v>
      </c>
      <c r="P7" s="32">
        <f t="shared" si="2"/>
        <v>0</v>
      </c>
      <c r="Q7" s="32">
        <f t="shared" si="2"/>
        <v>0</v>
      </c>
      <c r="S7" s="12">
        <f t="shared" si="1"/>
        <v>0</v>
      </c>
    </row>
    <row r="8" spans="2:19">
      <c r="B8" s="6" t="s">
        <v>42</v>
      </c>
      <c r="C8" s="6" t="s">
        <v>45</v>
      </c>
      <c r="D8" s="36" t="s">
        <v>46</v>
      </c>
      <c r="E8" s="16"/>
      <c r="F8" s="16"/>
      <c r="G8" s="6"/>
      <c r="H8" s="16"/>
      <c r="I8" s="29">
        <f>SUBTOTAL(9,I9:I15)</f>
        <v>75792</v>
      </c>
      <c r="J8" s="2"/>
      <c r="K8" s="24">
        <f t="shared" ref="K8:Q8" si="3">SUBTOTAL(9,K9:K15)</f>
        <v>13599</v>
      </c>
      <c r="L8" s="25">
        <f t="shared" si="3"/>
        <v>10599</v>
      </c>
      <c r="M8" s="25">
        <f t="shared" si="3"/>
        <v>18099</v>
      </c>
      <c r="N8" s="29">
        <f t="shared" si="3"/>
        <v>10599</v>
      </c>
      <c r="O8" s="33">
        <f t="shared" si="3"/>
        <v>22896</v>
      </c>
      <c r="P8" s="33">
        <f t="shared" si="3"/>
        <v>0</v>
      </c>
      <c r="Q8" s="33">
        <f t="shared" si="3"/>
        <v>0</v>
      </c>
      <c r="S8" s="12">
        <f t="shared" si="1"/>
        <v>0</v>
      </c>
    </row>
    <row r="9" spans="2:19">
      <c r="B9" t="s">
        <v>42</v>
      </c>
      <c r="C9" t="s">
        <v>47</v>
      </c>
      <c r="D9" s="37" t="s">
        <v>118</v>
      </c>
      <c r="E9" s="59" t="s">
        <v>119</v>
      </c>
      <c r="F9" s="13">
        <v>24</v>
      </c>
      <c r="G9" s="51">
        <v>2500</v>
      </c>
      <c r="H9" s="55">
        <v>0.5</v>
      </c>
      <c r="I9" s="50">
        <f>F9*G9*H9</f>
        <v>30000</v>
      </c>
      <c r="K9" s="26">
        <f>$I$9/8</f>
        <v>3750</v>
      </c>
      <c r="L9" s="7">
        <f t="shared" ref="L9:N9" si="4">$I$9/8</f>
        <v>3750</v>
      </c>
      <c r="M9" s="7">
        <f t="shared" si="4"/>
        <v>3750</v>
      </c>
      <c r="N9" s="30">
        <f t="shared" si="4"/>
        <v>3750</v>
      </c>
      <c r="O9" s="34">
        <f>I9/2</f>
        <v>15000</v>
      </c>
      <c r="P9" s="34"/>
      <c r="Q9" s="34"/>
      <c r="S9" s="12">
        <f>I9-SUM(K9:Q9)</f>
        <v>0</v>
      </c>
    </row>
    <row r="10" spans="2:19">
      <c r="B10" t="s">
        <v>42</v>
      </c>
      <c r="C10" t="s">
        <v>49</v>
      </c>
      <c r="D10" s="37" t="s">
        <v>120</v>
      </c>
      <c r="E10" s="59" t="s">
        <v>119</v>
      </c>
      <c r="F10" s="13">
        <v>12</v>
      </c>
      <c r="G10" s="51">
        <v>4500</v>
      </c>
      <c r="H10" s="55">
        <v>0.5</v>
      </c>
      <c r="I10" s="50">
        <f t="shared" ref="I10:I14" si="5">F10*G10*H10</f>
        <v>27000</v>
      </c>
      <c r="K10" s="26">
        <f>$I$10/4</f>
        <v>6750</v>
      </c>
      <c r="L10" s="7">
        <f t="shared" ref="L10:N10" si="6">$I$10/4</f>
        <v>6750</v>
      </c>
      <c r="M10" s="7">
        <f t="shared" si="6"/>
        <v>6750</v>
      </c>
      <c r="N10" s="30">
        <f t="shared" si="6"/>
        <v>6750</v>
      </c>
      <c r="O10" s="34"/>
      <c r="P10" s="34"/>
      <c r="Q10" s="34"/>
      <c r="S10" s="12">
        <f t="shared" ref="S10:S81" si="7">I10-SUM(K10:Q10)</f>
        <v>0</v>
      </c>
    </row>
    <row r="11" spans="2:19">
      <c r="B11" t="s">
        <v>42</v>
      </c>
      <c r="C11" t="s">
        <v>51</v>
      </c>
      <c r="D11" s="37" t="s">
        <v>121</v>
      </c>
      <c r="E11" s="59" t="s">
        <v>36</v>
      </c>
      <c r="F11" s="13">
        <v>1</v>
      </c>
      <c r="G11" s="51">
        <v>3000</v>
      </c>
      <c r="H11" s="55">
        <v>0.75</v>
      </c>
      <c r="I11" s="50">
        <f t="shared" si="5"/>
        <v>2250</v>
      </c>
      <c r="K11" s="26">
        <f>I11</f>
        <v>2250</v>
      </c>
      <c r="L11" s="7"/>
      <c r="M11" s="7"/>
      <c r="N11" s="30"/>
      <c r="O11" s="34"/>
      <c r="P11" s="34"/>
      <c r="Q11" s="34"/>
      <c r="S11" s="12">
        <f t="shared" si="7"/>
        <v>0</v>
      </c>
    </row>
    <row r="12" spans="2:19">
      <c r="B12" t="s">
        <v>42</v>
      </c>
      <c r="C12" t="s">
        <v>53</v>
      </c>
      <c r="D12" s="37" t="s">
        <v>122</v>
      </c>
      <c r="E12" s="59" t="s">
        <v>123</v>
      </c>
      <c r="F12" s="13">
        <f>30*24</f>
        <v>720</v>
      </c>
      <c r="G12" s="51">
        <v>1.1000000000000001</v>
      </c>
      <c r="H12" s="55">
        <v>1</v>
      </c>
      <c r="I12" s="50">
        <f t="shared" si="5"/>
        <v>792.00000000000011</v>
      </c>
      <c r="K12" s="26">
        <f>$I$12/8</f>
        <v>99.000000000000014</v>
      </c>
      <c r="L12" s="7">
        <f t="shared" ref="L12:N12" si="8">$I$12/8</f>
        <v>99.000000000000014</v>
      </c>
      <c r="M12" s="7">
        <f t="shared" si="8"/>
        <v>99.000000000000014</v>
      </c>
      <c r="N12" s="30">
        <f t="shared" si="8"/>
        <v>99.000000000000014</v>
      </c>
      <c r="O12" s="34">
        <f>I12/2</f>
        <v>396.00000000000006</v>
      </c>
      <c r="P12" s="34"/>
      <c r="Q12" s="34"/>
      <c r="S12" s="12">
        <f t="shared" si="7"/>
        <v>0</v>
      </c>
    </row>
    <row r="13" spans="2:19">
      <c r="B13" t="s">
        <v>42</v>
      </c>
      <c r="C13" t="s">
        <v>55</v>
      </c>
      <c r="D13" s="37" t="s">
        <v>124</v>
      </c>
      <c r="E13" s="59" t="s">
        <v>125</v>
      </c>
      <c r="F13" s="13">
        <v>20</v>
      </c>
      <c r="G13" s="51">
        <v>750</v>
      </c>
      <c r="H13" s="55">
        <v>1</v>
      </c>
      <c r="I13" s="50">
        <f t="shared" si="5"/>
        <v>15000</v>
      </c>
      <c r="K13" s="26"/>
      <c r="L13" s="7"/>
      <c r="M13" s="7">
        <f>I13/2</f>
        <v>7500</v>
      </c>
      <c r="N13" s="30"/>
      <c r="O13" s="34">
        <f>I13/2</f>
        <v>7500</v>
      </c>
      <c r="P13" s="34"/>
      <c r="Q13" s="34"/>
      <c r="S13" s="12">
        <f t="shared" si="7"/>
        <v>0</v>
      </c>
    </row>
    <row r="14" spans="2:19">
      <c r="B14" t="s">
        <v>42</v>
      </c>
      <c r="C14" t="s">
        <v>57</v>
      </c>
      <c r="D14" s="37" t="s">
        <v>126</v>
      </c>
      <c r="E14" s="59" t="s">
        <v>127</v>
      </c>
      <c r="F14" s="13">
        <v>1</v>
      </c>
      <c r="G14" s="51">
        <v>1000</v>
      </c>
      <c r="H14" s="55">
        <v>0.75</v>
      </c>
      <c r="I14" s="50">
        <f t="shared" si="5"/>
        <v>750</v>
      </c>
      <c r="K14" s="26">
        <f>I14</f>
        <v>750</v>
      </c>
      <c r="L14" s="7"/>
      <c r="M14" s="7"/>
      <c r="N14" s="30"/>
      <c r="O14" s="34"/>
      <c r="P14" s="34"/>
      <c r="Q14" s="34"/>
      <c r="S14" s="12">
        <f t="shared" si="7"/>
        <v>0</v>
      </c>
    </row>
    <row r="15" spans="2:19">
      <c r="B15" t="s">
        <v>42</v>
      </c>
      <c r="D15" s="37"/>
      <c r="E15" s="59"/>
      <c r="F15" s="13"/>
      <c r="G15" s="51"/>
      <c r="H15" s="55"/>
      <c r="I15" s="50"/>
      <c r="K15" s="26"/>
      <c r="L15" s="7"/>
      <c r="M15" s="7"/>
      <c r="N15" s="30"/>
      <c r="O15" s="34"/>
      <c r="P15" s="34"/>
      <c r="Q15" s="34"/>
      <c r="S15" s="12">
        <f t="shared" si="7"/>
        <v>0</v>
      </c>
    </row>
    <row r="16" spans="2:19">
      <c r="B16" s="6" t="s">
        <v>42</v>
      </c>
      <c r="C16" s="6" t="s">
        <v>59</v>
      </c>
      <c r="D16" s="36" t="s">
        <v>128</v>
      </c>
      <c r="E16" s="60"/>
      <c r="F16" s="16"/>
      <c r="G16" s="52"/>
      <c r="H16" s="56"/>
      <c r="I16" s="29">
        <f>SUBTOTAL(9,I17:I23)</f>
        <v>70250</v>
      </c>
      <c r="J16" s="2"/>
      <c r="K16" s="24">
        <f t="shared" ref="K16:Q16" si="9">SUBTOTAL(9,K17:K23)</f>
        <v>0</v>
      </c>
      <c r="L16" s="25">
        <f t="shared" si="9"/>
        <v>0</v>
      </c>
      <c r="M16" s="25">
        <f t="shared" si="9"/>
        <v>70250</v>
      </c>
      <c r="N16" s="29">
        <f t="shared" si="9"/>
        <v>0</v>
      </c>
      <c r="O16" s="33">
        <f t="shared" si="9"/>
        <v>0</v>
      </c>
      <c r="P16" s="33">
        <f t="shared" si="9"/>
        <v>0</v>
      </c>
      <c r="Q16" s="33">
        <f t="shared" si="9"/>
        <v>0</v>
      </c>
      <c r="S16" s="12">
        <f t="shared" si="7"/>
        <v>0</v>
      </c>
    </row>
    <row r="17" spans="2:19">
      <c r="B17" t="s">
        <v>42</v>
      </c>
      <c r="C17" t="s">
        <v>61</v>
      </c>
      <c r="D17" s="37" t="s">
        <v>129</v>
      </c>
      <c r="E17" s="59" t="s">
        <v>125</v>
      </c>
      <c r="F17" s="13">
        <v>5</v>
      </c>
      <c r="G17" s="51">
        <v>150</v>
      </c>
      <c r="H17" s="55">
        <v>1</v>
      </c>
      <c r="I17" s="50">
        <f>F17*G17*H17</f>
        <v>750</v>
      </c>
      <c r="K17" s="26"/>
      <c r="L17" s="7"/>
      <c r="M17" s="7">
        <f>I17</f>
        <v>750</v>
      </c>
      <c r="N17" s="30"/>
      <c r="O17" s="34"/>
      <c r="P17" s="34"/>
      <c r="Q17" s="34"/>
      <c r="S17" s="12">
        <f t="shared" si="7"/>
        <v>0</v>
      </c>
    </row>
    <row r="18" spans="2:19">
      <c r="B18" t="s">
        <v>42</v>
      </c>
      <c r="C18" t="s">
        <v>62</v>
      </c>
      <c r="D18" s="37" t="s">
        <v>130</v>
      </c>
      <c r="E18" s="59" t="s">
        <v>127</v>
      </c>
      <c r="F18" s="13">
        <f>5*2*50</f>
        <v>500</v>
      </c>
      <c r="G18" s="51">
        <v>5</v>
      </c>
      <c r="H18" s="55">
        <v>1</v>
      </c>
      <c r="I18" s="50">
        <f t="shared" ref="I18:I22" si="10">F18*G18*H18</f>
        <v>2500</v>
      </c>
      <c r="K18" s="26"/>
      <c r="L18" s="7"/>
      <c r="M18" s="7">
        <f t="shared" ref="M18:M22" si="11">I18</f>
        <v>2500</v>
      </c>
      <c r="N18" s="30"/>
      <c r="O18" s="34"/>
      <c r="P18" s="34"/>
      <c r="Q18" s="34"/>
      <c r="S18" s="12">
        <f t="shared" si="7"/>
        <v>0</v>
      </c>
    </row>
    <row r="19" spans="2:19">
      <c r="B19" t="s">
        <v>42</v>
      </c>
      <c r="C19" t="s">
        <v>63</v>
      </c>
      <c r="D19" s="37" t="s">
        <v>131</v>
      </c>
      <c r="E19" s="59" t="s">
        <v>127</v>
      </c>
      <c r="F19" s="13">
        <v>5</v>
      </c>
      <c r="G19" s="51">
        <v>200</v>
      </c>
      <c r="H19" s="55">
        <v>1</v>
      </c>
      <c r="I19" s="50">
        <f t="shared" si="10"/>
        <v>1000</v>
      </c>
      <c r="K19" s="26"/>
      <c r="L19" s="7"/>
      <c r="M19" s="7">
        <f t="shared" si="11"/>
        <v>1000</v>
      </c>
      <c r="N19" s="30"/>
      <c r="O19" s="34"/>
      <c r="P19" s="34"/>
      <c r="Q19" s="34"/>
      <c r="S19" s="12">
        <f t="shared" si="7"/>
        <v>0</v>
      </c>
    </row>
    <row r="20" spans="2:19">
      <c r="B20" t="s">
        <v>42</v>
      </c>
      <c r="C20" t="s">
        <v>64</v>
      </c>
      <c r="D20" s="37" t="s">
        <v>132</v>
      </c>
      <c r="E20" s="59" t="s">
        <v>127</v>
      </c>
      <c r="F20" s="13">
        <f>50*6</f>
        <v>300</v>
      </c>
      <c r="G20" s="51">
        <v>120</v>
      </c>
      <c r="H20" s="55">
        <v>1</v>
      </c>
      <c r="I20" s="50">
        <f t="shared" si="10"/>
        <v>36000</v>
      </c>
      <c r="K20" s="26"/>
      <c r="L20" s="7"/>
      <c r="M20" s="7">
        <f t="shared" si="11"/>
        <v>36000</v>
      </c>
      <c r="N20" s="30"/>
      <c r="O20" s="34"/>
      <c r="P20" s="34"/>
      <c r="Q20" s="34"/>
      <c r="S20" s="12">
        <f t="shared" si="7"/>
        <v>0</v>
      </c>
    </row>
    <row r="21" spans="2:19">
      <c r="B21" t="s">
        <v>42</v>
      </c>
      <c r="C21" t="s">
        <v>65</v>
      </c>
      <c r="D21" s="37" t="s">
        <v>133</v>
      </c>
      <c r="E21" s="59" t="s">
        <v>127</v>
      </c>
      <c r="F21" s="13">
        <v>50</v>
      </c>
      <c r="G21" s="51">
        <v>500</v>
      </c>
      <c r="H21" s="55">
        <v>1</v>
      </c>
      <c r="I21" s="50">
        <f t="shared" si="10"/>
        <v>25000</v>
      </c>
      <c r="K21" s="26"/>
      <c r="L21" s="7"/>
      <c r="M21" s="7">
        <f t="shared" si="11"/>
        <v>25000</v>
      </c>
      <c r="N21" s="30"/>
      <c r="O21" s="34"/>
      <c r="P21" s="34"/>
      <c r="Q21" s="34"/>
      <c r="S21" s="12">
        <f t="shared" si="7"/>
        <v>0</v>
      </c>
    </row>
    <row r="22" spans="2:19">
      <c r="B22" t="s">
        <v>42</v>
      </c>
      <c r="C22" t="s">
        <v>66</v>
      </c>
      <c r="D22" s="37" t="s">
        <v>134</v>
      </c>
      <c r="E22" s="59" t="s">
        <v>125</v>
      </c>
      <c r="F22" s="13">
        <v>50</v>
      </c>
      <c r="G22" s="51">
        <v>100</v>
      </c>
      <c r="H22" s="55">
        <v>1</v>
      </c>
      <c r="I22" s="50">
        <f t="shared" si="10"/>
        <v>5000</v>
      </c>
      <c r="K22" s="26"/>
      <c r="L22" s="7"/>
      <c r="M22" s="7">
        <f t="shared" si="11"/>
        <v>5000</v>
      </c>
      <c r="N22" s="30"/>
      <c r="O22" s="34"/>
      <c r="P22" s="34"/>
      <c r="Q22" s="34"/>
      <c r="S22" s="12">
        <f t="shared" si="7"/>
        <v>0</v>
      </c>
    </row>
    <row r="23" spans="2:19">
      <c r="B23" t="s">
        <v>42</v>
      </c>
      <c r="D23" s="37"/>
      <c r="E23" s="59"/>
      <c r="F23" s="13"/>
      <c r="G23" s="51"/>
      <c r="H23" s="55"/>
      <c r="I23" s="50"/>
      <c r="K23" s="26"/>
      <c r="L23" s="7"/>
      <c r="M23" s="7"/>
      <c r="N23" s="30"/>
      <c r="O23" s="34"/>
      <c r="P23" s="34"/>
      <c r="Q23" s="34"/>
      <c r="S23" s="12">
        <f t="shared" si="7"/>
        <v>0</v>
      </c>
    </row>
    <row r="24" spans="2:19">
      <c r="B24" s="6" t="s">
        <v>42</v>
      </c>
      <c r="C24" s="6" t="s">
        <v>67</v>
      </c>
      <c r="D24" s="36" t="s">
        <v>135</v>
      </c>
      <c r="E24" s="60"/>
      <c r="F24" s="16"/>
      <c r="G24" s="52"/>
      <c r="H24" s="56"/>
      <c r="I24" s="29">
        <f>SUBTOTAL(9,I25:I31)</f>
        <v>89320</v>
      </c>
      <c r="J24" s="2"/>
      <c r="K24" s="24">
        <f t="shared" ref="K24" si="12">SUBTOTAL(9,K25:K31)</f>
        <v>1000</v>
      </c>
      <c r="L24" s="25">
        <f t="shared" ref="L24" si="13">SUBTOTAL(9,L25:L31)</f>
        <v>0</v>
      </c>
      <c r="M24" s="25">
        <f t="shared" ref="M24" si="14">SUBTOTAL(9,M25:M31)</f>
        <v>7500</v>
      </c>
      <c r="N24" s="29">
        <f t="shared" ref="N24" si="15">SUBTOTAL(9,N25:N31)</f>
        <v>37500</v>
      </c>
      <c r="O24" s="33">
        <f t="shared" ref="O24" si="16">SUBTOTAL(9,O25:O31)</f>
        <v>43320</v>
      </c>
      <c r="P24" s="33">
        <f t="shared" ref="P24" si="17">SUBTOTAL(9,P25:P31)</f>
        <v>0</v>
      </c>
      <c r="Q24" s="33">
        <f t="shared" ref="Q24" si="18">SUBTOTAL(9,Q25:Q31)</f>
        <v>0</v>
      </c>
      <c r="S24" s="12">
        <f t="shared" ref="S24:S31" si="19">I24-SUM(K24:Q24)</f>
        <v>0</v>
      </c>
    </row>
    <row r="25" spans="2:19">
      <c r="B25" t="s">
        <v>42</v>
      </c>
      <c r="C25" t="s">
        <v>69</v>
      </c>
      <c r="D25" s="37" t="s">
        <v>118</v>
      </c>
      <c r="E25" s="59" t="s">
        <v>119</v>
      </c>
      <c r="F25" s="13">
        <v>24</v>
      </c>
      <c r="G25" s="51">
        <v>2500</v>
      </c>
      <c r="H25" s="55">
        <v>0.5</v>
      </c>
      <c r="I25" s="50">
        <f>F25*G25*H25</f>
        <v>30000</v>
      </c>
      <c r="K25" s="26">
        <f>$I$33/8</f>
        <v>0</v>
      </c>
      <c r="L25" s="7">
        <f t="shared" ref="L25" si="20">$I$33/8</f>
        <v>0</v>
      </c>
      <c r="M25" s="7">
        <v>7500</v>
      </c>
      <c r="N25" s="30">
        <v>7500</v>
      </c>
      <c r="O25" s="34">
        <f>I25/2</f>
        <v>15000</v>
      </c>
      <c r="P25" s="34"/>
      <c r="Q25" s="34"/>
      <c r="S25" s="12">
        <f t="shared" si="19"/>
        <v>0</v>
      </c>
    </row>
    <row r="26" spans="2:19">
      <c r="B26" t="s">
        <v>42</v>
      </c>
      <c r="C26" t="s">
        <v>70</v>
      </c>
      <c r="D26" s="37" t="s">
        <v>120</v>
      </c>
      <c r="E26" s="59" t="s">
        <v>119</v>
      </c>
      <c r="F26" s="13">
        <v>12</v>
      </c>
      <c r="G26" s="51">
        <v>4500</v>
      </c>
      <c r="H26" s="55">
        <v>0.5</v>
      </c>
      <c r="I26" s="50">
        <f t="shared" ref="I26:I30" si="21">F26*G26*H26</f>
        <v>27000</v>
      </c>
      <c r="K26" s="26"/>
      <c r="L26" s="7"/>
      <c r="M26" s="7"/>
      <c r="N26" s="30"/>
      <c r="O26" s="34">
        <f>I26</f>
        <v>27000</v>
      </c>
      <c r="P26" s="34"/>
      <c r="Q26" s="34"/>
      <c r="S26" s="12">
        <f t="shared" si="19"/>
        <v>0</v>
      </c>
    </row>
    <row r="27" spans="2:19">
      <c r="B27" t="s">
        <v>42</v>
      </c>
      <c r="C27" t="s">
        <v>71</v>
      </c>
      <c r="D27" s="37" t="s">
        <v>121</v>
      </c>
      <c r="E27" s="59" t="s">
        <v>127</v>
      </c>
      <c r="F27" s="13">
        <v>1</v>
      </c>
      <c r="G27" s="51">
        <v>3000</v>
      </c>
      <c r="H27" s="55">
        <v>0.25</v>
      </c>
      <c r="I27" s="50">
        <f t="shared" si="21"/>
        <v>750</v>
      </c>
      <c r="K27" s="26">
        <f>I27</f>
        <v>750</v>
      </c>
      <c r="L27" s="7"/>
      <c r="M27" s="7"/>
      <c r="N27" s="30"/>
      <c r="O27" s="34"/>
      <c r="P27" s="34"/>
      <c r="Q27" s="34"/>
      <c r="S27" s="12">
        <f t="shared" si="19"/>
        <v>0</v>
      </c>
    </row>
    <row r="28" spans="2:19">
      <c r="B28" t="s">
        <v>42</v>
      </c>
      <c r="C28" t="s">
        <v>72</v>
      </c>
      <c r="D28" s="37" t="s">
        <v>122</v>
      </c>
      <c r="E28" s="59" t="s">
        <v>123</v>
      </c>
      <c r="F28" s="13">
        <f>50*24</f>
        <v>1200</v>
      </c>
      <c r="G28" s="51">
        <v>1.1000000000000001</v>
      </c>
      <c r="H28" s="55">
        <v>1</v>
      </c>
      <c r="I28" s="50">
        <f t="shared" si="21"/>
        <v>1320</v>
      </c>
      <c r="K28" s="26">
        <f>$I$36/8</f>
        <v>0</v>
      </c>
      <c r="L28" s="7">
        <f t="shared" ref="L28:N28" si="22">$I$36/8</f>
        <v>0</v>
      </c>
      <c r="M28" s="7">
        <f t="shared" si="22"/>
        <v>0</v>
      </c>
      <c r="N28" s="30">
        <f t="shared" si="22"/>
        <v>0</v>
      </c>
      <c r="O28" s="34">
        <v>1320</v>
      </c>
      <c r="P28" s="34"/>
      <c r="Q28" s="34"/>
      <c r="S28" s="12">
        <f t="shared" si="19"/>
        <v>0</v>
      </c>
    </row>
    <row r="29" spans="2:19">
      <c r="B29" t="s">
        <v>42</v>
      </c>
      <c r="C29" t="s">
        <v>73</v>
      </c>
      <c r="D29" s="37" t="s">
        <v>136</v>
      </c>
      <c r="E29" s="59" t="s">
        <v>127</v>
      </c>
      <c r="F29" s="13">
        <v>6000</v>
      </c>
      <c r="G29" s="51">
        <v>5</v>
      </c>
      <c r="H29" s="55">
        <v>1</v>
      </c>
      <c r="I29" s="50">
        <f t="shared" si="21"/>
        <v>30000</v>
      </c>
      <c r="K29" s="26"/>
      <c r="L29" s="7"/>
      <c r="M29" s="7"/>
      <c r="N29" s="30">
        <f>I29</f>
        <v>30000</v>
      </c>
      <c r="O29" s="34"/>
      <c r="P29" s="34"/>
      <c r="Q29" s="34"/>
      <c r="S29" s="12">
        <f t="shared" si="19"/>
        <v>0</v>
      </c>
    </row>
    <row r="30" spans="2:19">
      <c r="B30" t="s">
        <v>42</v>
      </c>
      <c r="C30" t="s">
        <v>74</v>
      </c>
      <c r="D30" s="37" t="s">
        <v>126</v>
      </c>
      <c r="E30" s="59" t="s">
        <v>127</v>
      </c>
      <c r="F30" s="13">
        <v>1</v>
      </c>
      <c r="G30" s="51">
        <v>1000</v>
      </c>
      <c r="H30" s="55">
        <v>0.25</v>
      </c>
      <c r="I30" s="50">
        <f t="shared" si="21"/>
        <v>250</v>
      </c>
      <c r="K30" s="26">
        <f>I30</f>
        <v>250</v>
      </c>
      <c r="L30" s="7"/>
      <c r="M30" s="7"/>
      <c r="N30" s="30"/>
      <c r="O30" s="34"/>
      <c r="P30" s="34"/>
      <c r="Q30" s="34"/>
      <c r="S30" s="12">
        <f t="shared" si="19"/>
        <v>0</v>
      </c>
    </row>
    <row r="31" spans="2:19">
      <c r="B31" t="s">
        <v>42</v>
      </c>
      <c r="D31" s="37"/>
      <c r="E31" s="59"/>
      <c r="F31" s="13"/>
      <c r="G31" s="51"/>
      <c r="H31" s="55"/>
      <c r="I31" s="50"/>
      <c r="K31" s="26"/>
      <c r="L31" s="7"/>
      <c r="M31" s="7"/>
      <c r="N31" s="30"/>
      <c r="O31" s="34"/>
      <c r="P31" s="34"/>
      <c r="Q31" s="34"/>
      <c r="S31" s="12">
        <f t="shared" si="19"/>
        <v>0</v>
      </c>
    </row>
    <row r="32" spans="2:19">
      <c r="B32" s="6" t="s">
        <v>42</v>
      </c>
      <c r="C32" s="6" t="s">
        <v>67</v>
      </c>
      <c r="D32" s="36" t="s">
        <v>137</v>
      </c>
      <c r="E32" s="60"/>
      <c r="F32" s="16"/>
      <c r="G32" s="52"/>
      <c r="H32" s="56"/>
      <c r="I32" s="29">
        <f>SUBTOTAL(9,I33:I39)</f>
        <v>0</v>
      </c>
      <c r="J32" s="2"/>
      <c r="K32" s="24">
        <f t="shared" ref="K32:Q32" si="23">SUBTOTAL(9,K33:K39)</f>
        <v>0</v>
      </c>
      <c r="L32" s="25">
        <f t="shared" si="23"/>
        <v>0</v>
      </c>
      <c r="M32" s="25">
        <f t="shared" si="23"/>
        <v>0</v>
      </c>
      <c r="N32" s="29">
        <f t="shared" si="23"/>
        <v>0</v>
      </c>
      <c r="O32" s="33">
        <f t="shared" si="23"/>
        <v>0</v>
      </c>
      <c r="P32" s="33">
        <f t="shared" si="23"/>
        <v>0</v>
      </c>
      <c r="Q32" s="33">
        <f t="shared" si="23"/>
        <v>0</v>
      </c>
      <c r="S32" s="12">
        <f t="shared" si="7"/>
        <v>0</v>
      </c>
    </row>
    <row r="33" spans="2:19">
      <c r="B33" t="s">
        <v>42</v>
      </c>
      <c r="C33" t="s">
        <v>69</v>
      </c>
      <c r="D33" s="37" t="s">
        <v>48</v>
      </c>
      <c r="E33" s="59"/>
      <c r="F33" s="13"/>
      <c r="G33" s="51"/>
      <c r="H33" s="55"/>
      <c r="I33" s="50">
        <f>F33*G33*H33</f>
        <v>0</v>
      </c>
      <c r="K33" s="26">
        <f>$I$33/8</f>
        <v>0</v>
      </c>
      <c r="L33" s="7">
        <f t="shared" ref="L33:N33" si="24">$I$33/8</f>
        <v>0</v>
      </c>
      <c r="M33" s="7">
        <f t="shared" si="24"/>
        <v>0</v>
      </c>
      <c r="N33" s="30">
        <f t="shared" si="24"/>
        <v>0</v>
      </c>
      <c r="O33" s="34">
        <f>I33/2</f>
        <v>0</v>
      </c>
      <c r="P33" s="34"/>
      <c r="Q33" s="34"/>
      <c r="S33" s="12">
        <f t="shared" si="7"/>
        <v>0</v>
      </c>
    </row>
    <row r="34" spans="2:19">
      <c r="B34" t="s">
        <v>42</v>
      </c>
      <c r="C34" t="s">
        <v>70</v>
      </c>
      <c r="D34" s="37" t="s">
        <v>50</v>
      </c>
      <c r="E34" s="59"/>
      <c r="F34" s="13"/>
      <c r="G34" s="51"/>
      <c r="H34" s="55"/>
      <c r="I34" s="50">
        <f t="shared" ref="I34:I38" si="25">F34*G34*H34</f>
        <v>0</v>
      </c>
      <c r="K34" s="26"/>
      <c r="L34" s="7"/>
      <c r="M34" s="7"/>
      <c r="N34" s="30"/>
      <c r="O34" s="34">
        <f>I34</f>
        <v>0</v>
      </c>
      <c r="P34" s="34"/>
      <c r="Q34" s="34"/>
      <c r="S34" s="12">
        <f t="shared" si="7"/>
        <v>0</v>
      </c>
    </row>
    <row r="35" spans="2:19">
      <c r="B35" t="s">
        <v>42</v>
      </c>
      <c r="C35" t="s">
        <v>71</v>
      </c>
      <c r="D35" s="37" t="s">
        <v>52</v>
      </c>
      <c r="E35" s="59"/>
      <c r="F35" s="13"/>
      <c r="G35" s="51"/>
      <c r="H35" s="55"/>
      <c r="I35" s="50">
        <f t="shared" si="25"/>
        <v>0</v>
      </c>
      <c r="K35" s="26">
        <f>I35</f>
        <v>0</v>
      </c>
      <c r="L35" s="7"/>
      <c r="M35" s="7"/>
      <c r="N35" s="30"/>
      <c r="O35" s="34"/>
      <c r="P35" s="34"/>
      <c r="Q35" s="34"/>
      <c r="S35" s="12">
        <f t="shared" si="7"/>
        <v>0</v>
      </c>
    </row>
    <row r="36" spans="2:19">
      <c r="B36" t="s">
        <v>42</v>
      </c>
      <c r="C36" t="s">
        <v>72</v>
      </c>
      <c r="D36" s="37" t="s">
        <v>54</v>
      </c>
      <c r="E36" s="59"/>
      <c r="F36" s="13"/>
      <c r="G36" s="51"/>
      <c r="H36" s="55"/>
      <c r="I36" s="50">
        <f t="shared" si="25"/>
        <v>0</v>
      </c>
      <c r="K36" s="26">
        <f>$I$36/8</f>
        <v>0</v>
      </c>
      <c r="L36" s="7">
        <f t="shared" ref="L36:N36" si="26">$I$36/8</f>
        <v>0</v>
      </c>
      <c r="M36" s="7">
        <f t="shared" si="26"/>
        <v>0</v>
      </c>
      <c r="N36" s="30">
        <f t="shared" si="26"/>
        <v>0</v>
      </c>
      <c r="O36" s="34">
        <f>$I$36/2</f>
        <v>0</v>
      </c>
      <c r="P36" s="34"/>
      <c r="Q36" s="34"/>
      <c r="S36" s="12">
        <f t="shared" si="7"/>
        <v>0</v>
      </c>
    </row>
    <row r="37" spans="2:19">
      <c r="B37" t="s">
        <v>42</v>
      </c>
      <c r="C37" t="s">
        <v>73</v>
      </c>
      <c r="D37" s="37" t="s">
        <v>56</v>
      </c>
      <c r="E37" s="59"/>
      <c r="F37" s="13"/>
      <c r="G37" s="51"/>
      <c r="H37" s="55"/>
      <c r="I37" s="50">
        <f t="shared" si="25"/>
        <v>0</v>
      </c>
      <c r="K37" s="26"/>
      <c r="L37" s="7"/>
      <c r="M37" s="7"/>
      <c r="N37" s="30">
        <f>I37</f>
        <v>0</v>
      </c>
      <c r="O37" s="34"/>
      <c r="P37" s="34"/>
      <c r="Q37" s="34"/>
      <c r="S37" s="12">
        <f t="shared" si="7"/>
        <v>0</v>
      </c>
    </row>
    <row r="38" spans="2:19">
      <c r="B38" t="s">
        <v>42</v>
      </c>
      <c r="C38" t="s">
        <v>74</v>
      </c>
      <c r="D38" s="37" t="s">
        <v>58</v>
      </c>
      <c r="E38" s="59"/>
      <c r="F38" s="13"/>
      <c r="G38" s="51"/>
      <c r="H38" s="55"/>
      <c r="I38" s="50">
        <f t="shared" si="25"/>
        <v>0</v>
      </c>
      <c r="K38" s="26">
        <f>I38</f>
        <v>0</v>
      </c>
      <c r="L38" s="7"/>
      <c r="M38" s="7"/>
      <c r="N38" s="30"/>
      <c r="O38" s="34"/>
      <c r="P38" s="34"/>
      <c r="Q38" s="34"/>
      <c r="S38" s="12">
        <f t="shared" si="7"/>
        <v>0</v>
      </c>
    </row>
    <row r="39" spans="2:19">
      <c r="B39" t="s">
        <v>42</v>
      </c>
      <c r="D39" s="37"/>
      <c r="E39" s="59"/>
      <c r="F39" s="13"/>
      <c r="G39" s="51"/>
      <c r="H39" s="55"/>
      <c r="I39" s="50"/>
      <c r="K39" s="26"/>
      <c r="L39" s="7"/>
      <c r="M39" s="7"/>
      <c r="N39" s="30"/>
      <c r="O39" s="34"/>
      <c r="P39" s="34"/>
      <c r="Q39" s="34"/>
      <c r="S39" s="12">
        <f t="shared" si="7"/>
        <v>0</v>
      </c>
    </row>
    <row r="40" spans="2:19">
      <c r="B40" s="4" t="s">
        <v>42</v>
      </c>
      <c r="C40" s="5">
        <v>2</v>
      </c>
      <c r="D40" s="35" t="s">
        <v>75</v>
      </c>
      <c r="E40" s="61"/>
      <c r="F40" s="15"/>
      <c r="G40" s="53"/>
      <c r="H40" s="57"/>
      <c r="I40" s="28">
        <f>+SUBTOTAL(9,I41:I64)</f>
        <v>0</v>
      </c>
      <c r="J40" s="9"/>
      <c r="K40" s="22">
        <f t="shared" ref="K40:Q40" si="27">+SUBTOTAL(9,K41:K64)</f>
        <v>0</v>
      </c>
      <c r="L40" s="23">
        <f t="shared" si="27"/>
        <v>0</v>
      </c>
      <c r="M40" s="23">
        <f t="shared" si="27"/>
        <v>0</v>
      </c>
      <c r="N40" s="28">
        <f t="shared" si="27"/>
        <v>0</v>
      </c>
      <c r="O40" s="32">
        <f t="shared" si="27"/>
        <v>0</v>
      </c>
      <c r="P40" s="32">
        <f t="shared" si="27"/>
        <v>0</v>
      </c>
      <c r="Q40" s="32">
        <f t="shared" si="27"/>
        <v>0</v>
      </c>
      <c r="S40" s="12">
        <f t="shared" si="7"/>
        <v>0</v>
      </c>
    </row>
    <row r="41" spans="2:19">
      <c r="B41" s="6" t="s">
        <v>42</v>
      </c>
      <c r="C41" s="6" t="s">
        <v>76</v>
      </c>
      <c r="D41" s="36" t="s">
        <v>46</v>
      </c>
      <c r="E41" s="60"/>
      <c r="F41" s="16"/>
      <c r="G41" s="52"/>
      <c r="H41" s="56"/>
      <c r="I41" s="29">
        <f>SUBTOTAL(9,I42:I48)</f>
        <v>0</v>
      </c>
      <c r="J41" s="2"/>
      <c r="K41" s="24">
        <f t="shared" ref="K41:Q41" si="28">SUBTOTAL(9,K42:K48)</f>
        <v>0</v>
      </c>
      <c r="L41" s="25">
        <f t="shared" si="28"/>
        <v>0</v>
      </c>
      <c r="M41" s="25">
        <f t="shared" si="28"/>
        <v>0</v>
      </c>
      <c r="N41" s="29">
        <f t="shared" si="28"/>
        <v>0</v>
      </c>
      <c r="O41" s="33">
        <f t="shared" si="28"/>
        <v>0</v>
      </c>
      <c r="P41" s="33">
        <f t="shared" si="28"/>
        <v>0</v>
      </c>
      <c r="Q41" s="33">
        <f t="shared" si="28"/>
        <v>0</v>
      </c>
      <c r="S41" s="12">
        <f t="shared" si="7"/>
        <v>0</v>
      </c>
    </row>
    <row r="42" spans="2:19">
      <c r="B42" t="s">
        <v>42</v>
      </c>
      <c r="C42" t="s">
        <v>77</v>
      </c>
      <c r="D42" s="37" t="s">
        <v>48</v>
      </c>
      <c r="E42" s="59"/>
      <c r="F42" s="13"/>
      <c r="G42" s="51"/>
      <c r="H42" s="55"/>
      <c r="I42" s="50">
        <f>F42*G42*H42</f>
        <v>0</v>
      </c>
      <c r="K42" s="26"/>
      <c r="L42" s="7"/>
      <c r="M42" s="7"/>
      <c r="N42" s="30"/>
      <c r="O42" s="34"/>
      <c r="P42" s="34"/>
      <c r="Q42" s="34"/>
      <c r="S42" s="12">
        <f t="shared" si="7"/>
        <v>0</v>
      </c>
    </row>
    <row r="43" spans="2:19">
      <c r="B43" t="s">
        <v>42</v>
      </c>
      <c r="C43" t="s">
        <v>78</v>
      </c>
      <c r="D43" s="37" t="s">
        <v>50</v>
      </c>
      <c r="E43" s="59"/>
      <c r="F43" s="13"/>
      <c r="G43" s="51"/>
      <c r="H43" s="55"/>
      <c r="I43" s="50">
        <f t="shared" ref="I43:I47" si="29">F43*G43*H43</f>
        <v>0</v>
      </c>
      <c r="K43" s="26"/>
      <c r="L43" s="7"/>
      <c r="M43" s="7"/>
      <c r="N43" s="30"/>
      <c r="O43" s="34"/>
      <c r="P43" s="34"/>
      <c r="Q43" s="34"/>
      <c r="S43" s="12">
        <f t="shared" si="7"/>
        <v>0</v>
      </c>
    </row>
    <row r="44" spans="2:19">
      <c r="B44" t="s">
        <v>42</v>
      </c>
      <c r="C44" t="s">
        <v>80</v>
      </c>
      <c r="D44" s="37" t="s">
        <v>52</v>
      </c>
      <c r="E44" s="59"/>
      <c r="F44" s="13"/>
      <c r="G44" s="51"/>
      <c r="H44" s="55"/>
      <c r="I44" s="50">
        <f t="shared" si="29"/>
        <v>0</v>
      </c>
      <c r="K44" s="26"/>
      <c r="L44" s="7"/>
      <c r="M44" s="7"/>
      <c r="N44" s="30"/>
      <c r="O44" s="34"/>
      <c r="P44" s="34"/>
      <c r="Q44" s="34"/>
      <c r="S44" s="12">
        <f t="shared" si="7"/>
        <v>0</v>
      </c>
    </row>
    <row r="45" spans="2:19">
      <c r="B45" t="s">
        <v>42</v>
      </c>
      <c r="C45" t="s">
        <v>81</v>
      </c>
      <c r="D45" s="37" t="s">
        <v>54</v>
      </c>
      <c r="E45" s="59"/>
      <c r="F45" s="13"/>
      <c r="G45" s="51"/>
      <c r="H45" s="55"/>
      <c r="I45" s="50">
        <f t="shared" si="29"/>
        <v>0</v>
      </c>
      <c r="K45" s="26"/>
      <c r="L45" s="7"/>
      <c r="M45" s="7"/>
      <c r="N45" s="30"/>
      <c r="O45" s="34"/>
      <c r="P45" s="34"/>
      <c r="Q45" s="34"/>
      <c r="S45" s="12">
        <f t="shared" si="7"/>
        <v>0</v>
      </c>
    </row>
    <row r="46" spans="2:19">
      <c r="B46" t="s">
        <v>42</v>
      </c>
      <c r="C46" t="s">
        <v>82</v>
      </c>
      <c r="D46" s="37" t="s">
        <v>56</v>
      </c>
      <c r="E46" s="59"/>
      <c r="F46" s="13"/>
      <c r="G46" s="51"/>
      <c r="H46" s="55"/>
      <c r="I46" s="50">
        <f t="shared" si="29"/>
        <v>0</v>
      </c>
      <c r="K46" s="26"/>
      <c r="L46" s="7"/>
      <c r="M46" s="7"/>
      <c r="N46" s="30"/>
      <c r="O46" s="34"/>
      <c r="P46" s="34"/>
      <c r="Q46" s="34"/>
      <c r="S46" s="12">
        <f t="shared" si="7"/>
        <v>0</v>
      </c>
    </row>
    <row r="47" spans="2:19">
      <c r="B47" t="s">
        <v>42</v>
      </c>
      <c r="C47" t="s">
        <v>83</v>
      </c>
      <c r="D47" s="37" t="s">
        <v>58</v>
      </c>
      <c r="E47" s="59"/>
      <c r="F47" s="13"/>
      <c r="G47" s="51"/>
      <c r="H47" s="55"/>
      <c r="I47" s="50">
        <f t="shared" si="29"/>
        <v>0</v>
      </c>
      <c r="K47" s="26"/>
      <c r="L47" s="7"/>
      <c r="M47" s="7"/>
      <c r="N47" s="30"/>
      <c r="O47" s="34"/>
      <c r="P47" s="34"/>
      <c r="Q47" s="34"/>
      <c r="S47" s="12">
        <f t="shared" si="7"/>
        <v>0</v>
      </c>
    </row>
    <row r="48" spans="2:19">
      <c r="B48" t="s">
        <v>42</v>
      </c>
      <c r="D48" s="37"/>
      <c r="E48" s="59"/>
      <c r="F48" s="13"/>
      <c r="G48" s="51"/>
      <c r="H48" s="55"/>
      <c r="I48" s="50"/>
      <c r="K48" s="26"/>
      <c r="L48" s="7"/>
      <c r="M48" s="7"/>
      <c r="N48" s="30"/>
      <c r="O48" s="34"/>
      <c r="P48" s="34"/>
      <c r="Q48" s="34"/>
      <c r="S48" s="12">
        <f t="shared" si="7"/>
        <v>0</v>
      </c>
    </row>
    <row r="49" spans="2:19">
      <c r="B49" s="6" t="s">
        <v>42</v>
      </c>
      <c r="C49" s="6" t="s">
        <v>84</v>
      </c>
      <c r="D49" s="36" t="s">
        <v>60</v>
      </c>
      <c r="E49" s="60"/>
      <c r="F49" s="16"/>
      <c r="G49" s="52"/>
      <c r="H49" s="56"/>
      <c r="I49" s="29">
        <f>SUBTOTAL(9,I50:I56)</f>
        <v>0</v>
      </c>
      <c r="J49" s="2"/>
      <c r="K49" s="24">
        <f t="shared" ref="K49:Q49" si="30">SUBTOTAL(9,K50:K56)</f>
        <v>0</v>
      </c>
      <c r="L49" s="25">
        <f t="shared" si="30"/>
        <v>0</v>
      </c>
      <c r="M49" s="25">
        <f t="shared" si="30"/>
        <v>0</v>
      </c>
      <c r="N49" s="29">
        <f t="shared" si="30"/>
        <v>0</v>
      </c>
      <c r="O49" s="33">
        <f t="shared" si="30"/>
        <v>0</v>
      </c>
      <c r="P49" s="33">
        <f t="shared" si="30"/>
        <v>0</v>
      </c>
      <c r="Q49" s="33">
        <f t="shared" si="30"/>
        <v>0</v>
      </c>
      <c r="S49" s="12">
        <f t="shared" si="7"/>
        <v>0</v>
      </c>
    </row>
    <row r="50" spans="2:19">
      <c r="B50" t="s">
        <v>42</v>
      </c>
      <c r="C50" t="s">
        <v>85</v>
      </c>
      <c r="D50" s="37" t="s">
        <v>48</v>
      </c>
      <c r="E50" s="59"/>
      <c r="F50" s="13"/>
      <c r="G50" s="51"/>
      <c r="H50" s="55"/>
      <c r="I50" s="50">
        <f>F50*G50*H50</f>
        <v>0</v>
      </c>
      <c r="K50" s="26"/>
      <c r="L50" s="7"/>
      <c r="M50" s="7"/>
      <c r="N50" s="30"/>
      <c r="O50" s="34"/>
      <c r="P50" s="34"/>
      <c r="Q50" s="34"/>
      <c r="S50" s="12">
        <f t="shared" si="7"/>
        <v>0</v>
      </c>
    </row>
    <row r="51" spans="2:19">
      <c r="B51" t="s">
        <v>42</v>
      </c>
      <c r="C51" t="s">
        <v>86</v>
      </c>
      <c r="D51" s="37" t="s">
        <v>50</v>
      </c>
      <c r="E51" s="59"/>
      <c r="F51" s="13"/>
      <c r="G51" s="51"/>
      <c r="H51" s="55"/>
      <c r="I51" s="50">
        <f t="shared" ref="I51:I55" si="31">F51*G51*H51</f>
        <v>0</v>
      </c>
      <c r="K51" s="26"/>
      <c r="L51" s="7"/>
      <c r="M51" s="7"/>
      <c r="N51" s="30"/>
      <c r="O51" s="34"/>
      <c r="P51" s="34"/>
      <c r="Q51" s="34"/>
      <c r="S51" s="12">
        <f t="shared" si="7"/>
        <v>0</v>
      </c>
    </row>
    <row r="52" spans="2:19">
      <c r="B52" t="s">
        <v>42</v>
      </c>
      <c r="C52" t="s">
        <v>87</v>
      </c>
      <c r="D52" s="37" t="s">
        <v>52</v>
      </c>
      <c r="E52" s="59"/>
      <c r="F52" s="13"/>
      <c r="G52" s="51"/>
      <c r="H52" s="55"/>
      <c r="I52" s="50">
        <f t="shared" si="31"/>
        <v>0</v>
      </c>
      <c r="K52" s="26"/>
      <c r="L52" s="7"/>
      <c r="M52" s="7"/>
      <c r="N52" s="30"/>
      <c r="O52" s="34"/>
      <c r="P52" s="34"/>
      <c r="Q52" s="34"/>
      <c r="S52" s="12">
        <f t="shared" si="7"/>
        <v>0</v>
      </c>
    </row>
    <row r="53" spans="2:19">
      <c r="B53" t="s">
        <v>42</v>
      </c>
      <c r="C53" t="s">
        <v>88</v>
      </c>
      <c r="D53" s="37" t="s">
        <v>54</v>
      </c>
      <c r="E53" s="59"/>
      <c r="F53" s="13"/>
      <c r="G53" s="51"/>
      <c r="H53" s="55"/>
      <c r="I53" s="50">
        <f t="shared" si="31"/>
        <v>0</v>
      </c>
      <c r="K53" s="26"/>
      <c r="L53" s="7"/>
      <c r="M53" s="7"/>
      <c r="N53" s="30"/>
      <c r="O53" s="34"/>
      <c r="P53" s="34"/>
      <c r="Q53" s="34"/>
      <c r="S53" s="12">
        <f t="shared" si="7"/>
        <v>0</v>
      </c>
    </row>
    <row r="54" spans="2:19">
      <c r="B54" t="s">
        <v>42</v>
      </c>
      <c r="C54" t="s">
        <v>89</v>
      </c>
      <c r="D54" s="37" t="s">
        <v>56</v>
      </c>
      <c r="E54" s="59"/>
      <c r="F54" s="13"/>
      <c r="G54" s="51"/>
      <c r="H54" s="55"/>
      <c r="I54" s="50">
        <f t="shared" si="31"/>
        <v>0</v>
      </c>
      <c r="K54" s="26"/>
      <c r="L54" s="7"/>
      <c r="M54" s="7"/>
      <c r="N54" s="30"/>
      <c r="O54" s="34"/>
      <c r="P54" s="34"/>
      <c r="Q54" s="34"/>
      <c r="S54" s="12">
        <f t="shared" si="7"/>
        <v>0</v>
      </c>
    </row>
    <row r="55" spans="2:19">
      <c r="B55" t="s">
        <v>42</v>
      </c>
      <c r="C55" t="s">
        <v>90</v>
      </c>
      <c r="D55" s="37" t="s">
        <v>58</v>
      </c>
      <c r="E55" s="59"/>
      <c r="F55" s="13"/>
      <c r="G55" s="51"/>
      <c r="H55" s="55"/>
      <c r="I55" s="50">
        <f t="shared" si="31"/>
        <v>0</v>
      </c>
      <c r="K55" s="26"/>
      <c r="L55" s="7"/>
      <c r="M55" s="7"/>
      <c r="N55" s="30"/>
      <c r="O55" s="34"/>
      <c r="P55" s="34"/>
      <c r="Q55" s="34"/>
      <c r="S55" s="12">
        <f t="shared" si="7"/>
        <v>0</v>
      </c>
    </row>
    <row r="56" spans="2:19">
      <c r="B56" t="s">
        <v>42</v>
      </c>
      <c r="D56" s="37"/>
      <c r="E56" s="59"/>
      <c r="F56" s="13"/>
      <c r="G56" s="51"/>
      <c r="H56" s="55"/>
      <c r="I56" s="50"/>
      <c r="K56" s="26"/>
      <c r="L56" s="7"/>
      <c r="M56" s="7"/>
      <c r="N56" s="30"/>
      <c r="O56" s="34"/>
      <c r="P56" s="34"/>
      <c r="Q56" s="34"/>
      <c r="S56" s="12">
        <f t="shared" si="7"/>
        <v>0</v>
      </c>
    </row>
    <row r="57" spans="2:19">
      <c r="B57" s="6" t="s">
        <v>42</v>
      </c>
      <c r="C57" s="6" t="s">
        <v>91</v>
      </c>
      <c r="D57" s="36" t="s">
        <v>68</v>
      </c>
      <c r="E57" s="60"/>
      <c r="F57" s="16"/>
      <c r="G57" s="52"/>
      <c r="H57" s="56"/>
      <c r="I57" s="29">
        <f>SUBTOTAL(9,I58:I64)</f>
        <v>0</v>
      </c>
      <c r="J57" s="2"/>
      <c r="K57" s="24">
        <f t="shared" ref="K57:Q57" si="32">SUBTOTAL(9,K58:K64)</f>
        <v>0</v>
      </c>
      <c r="L57" s="25">
        <f t="shared" si="32"/>
        <v>0</v>
      </c>
      <c r="M57" s="25">
        <f t="shared" si="32"/>
        <v>0</v>
      </c>
      <c r="N57" s="29">
        <f t="shared" si="32"/>
        <v>0</v>
      </c>
      <c r="O57" s="33">
        <f t="shared" si="32"/>
        <v>0</v>
      </c>
      <c r="P57" s="33">
        <f t="shared" si="32"/>
        <v>0</v>
      </c>
      <c r="Q57" s="33">
        <f t="shared" si="32"/>
        <v>0</v>
      </c>
      <c r="S57" s="12">
        <f t="shared" si="7"/>
        <v>0</v>
      </c>
    </row>
    <row r="58" spans="2:19">
      <c r="B58" t="s">
        <v>42</v>
      </c>
      <c r="C58" t="s">
        <v>92</v>
      </c>
      <c r="D58" s="37" t="s">
        <v>48</v>
      </c>
      <c r="E58" s="59"/>
      <c r="F58" s="13"/>
      <c r="G58" s="51"/>
      <c r="H58" s="55"/>
      <c r="I58" s="50">
        <f>F58*G58*H58</f>
        <v>0</v>
      </c>
      <c r="K58" s="26"/>
      <c r="L58" s="7"/>
      <c r="M58" s="7"/>
      <c r="N58" s="30"/>
      <c r="O58" s="34"/>
      <c r="P58" s="34"/>
      <c r="Q58" s="34"/>
      <c r="S58" s="12">
        <f t="shared" si="7"/>
        <v>0</v>
      </c>
    </row>
    <row r="59" spans="2:19">
      <c r="B59" t="s">
        <v>42</v>
      </c>
      <c r="C59" t="s">
        <v>93</v>
      </c>
      <c r="D59" s="37" t="s">
        <v>50</v>
      </c>
      <c r="E59" s="59"/>
      <c r="F59" s="13"/>
      <c r="G59" s="51"/>
      <c r="H59" s="55"/>
      <c r="I59" s="50">
        <f t="shared" ref="I59:I63" si="33">F59*G59*H59</f>
        <v>0</v>
      </c>
      <c r="K59" s="26"/>
      <c r="L59" s="7"/>
      <c r="M59" s="7"/>
      <c r="N59" s="30"/>
      <c r="O59" s="34"/>
      <c r="P59" s="34"/>
      <c r="Q59" s="34"/>
      <c r="S59" s="12">
        <f t="shared" si="7"/>
        <v>0</v>
      </c>
    </row>
    <row r="60" spans="2:19">
      <c r="B60" t="s">
        <v>42</v>
      </c>
      <c r="C60" t="s">
        <v>94</v>
      </c>
      <c r="D60" s="37" t="s">
        <v>52</v>
      </c>
      <c r="E60" s="59"/>
      <c r="F60" s="13"/>
      <c r="G60" s="51"/>
      <c r="H60" s="55"/>
      <c r="I60" s="50">
        <f t="shared" si="33"/>
        <v>0</v>
      </c>
      <c r="K60" s="26"/>
      <c r="L60" s="7"/>
      <c r="M60" s="7"/>
      <c r="N60" s="30"/>
      <c r="O60" s="34"/>
      <c r="P60" s="34"/>
      <c r="Q60" s="34"/>
      <c r="S60" s="12">
        <f t="shared" si="7"/>
        <v>0</v>
      </c>
    </row>
    <row r="61" spans="2:19">
      <c r="B61" t="s">
        <v>42</v>
      </c>
      <c r="C61" t="s">
        <v>95</v>
      </c>
      <c r="D61" s="37" t="s">
        <v>54</v>
      </c>
      <c r="E61" s="59"/>
      <c r="F61" s="13"/>
      <c r="G61" s="51"/>
      <c r="H61" s="55"/>
      <c r="I61" s="50">
        <f t="shared" si="33"/>
        <v>0</v>
      </c>
      <c r="K61" s="26"/>
      <c r="L61" s="7"/>
      <c r="M61" s="7"/>
      <c r="N61" s="30"/>
      <c r="O61" s="34"/>
      <c r="P61" s="34"/>
      <c r="Q61" s="34"/>
      <c r="S61" s="12">
        <f t="shared" si="7"/>
        <v>0</v>
      </c>
    </row>
    <row r="62" spans="2:19">
      <c r="B62" t="s">
        <v>42</v>
      </c>
      <c r="C62" t="s">
        <v>96</v>
      </c>
      <c r="D62" s="37" t="s">
        <v>56</v>
      </c>
      <c r="E62" s="59"/>
      <c r="F62" s="13"/>
      <c r="G62" s="51"/>
      <c r="H62" s="55"/>
      <c r="I62" s="50">
        <f t="shared" si="33"/>
        <v>0</v>
      </c>
      <c r="K62" s="26"/>
      <c r="L62" s="7"/>
      <c r="M62" s="7"/>
      <c r="N62" s="30"/>
      <c r="O62" s="34"/>
      <c r="P62" s="34"/>
      <c r="Q62" s="34"/>
      <c r="S62" s="12">
        <f t="shared" si="7"/>
        <v>0</v>
      </c>
    </row>
    <row r="63" spans="2:19">
      <c r="B63" t="s">
        <v>42</v>
      </c>
      <c r="C63" t="s">
        <v>97</v>
      </c>
      <c r="D63" s="37" t="s">
        <v>58</v>
      </c>
      <c r="E63" s="59"/>
      <c r="F63" s="13"/>
      <c r="G63" s="51"/>
      <c r="H63" s="55"/>
      <c r="I63" s="50">
        <f t="shared" si="33"/>
        <v>0</v>
      </c>
      <c r="K63" s="26"/>
      <c r="L63" s="7"/>
      <c r="M63" s="7"/>
      <c r="N63" s="30"/>
      <c r="O63" s="34"/>
      <c r="P63" s="34"/>
      <c r="Q63" s="34"/>
      <c r="S63" s="12">
        <f t="shared" si="7"/>
        <v>0</v>
      </c>
    </row>
    <row r="64" spans="2:19">
      <c r="B64" t="s">
        <v>42</v>
      </c>
      <c r="D64" s="37"/>
      <c r="E64" s="59"/>
      <c r="F64" s="13"/>
      <c r="G64" s="51"/>
      <c r="H64" s="55"/>
      <c r="I64" s="50"/>
      <c r="K64" s="26"/>
      <c r="L64" s="7"/>
      <c r="M64" s="7"/>
      <c r="N64" s="30"/>
      <c r="O64" s="34"/>
      <c r="P64" s="34"/>
      <c r="Q64" s="34"/>
      <c r="S64" s="12">
        <f t="shared" si="7"/>
        <v>0</v>
      </c>
    </row>
    <row r="65" spans="2:19">
      <c r="B65" s="4" t="s">
        <v>42</v>
      </c>
      <c r="C65" s="5">
        <v>3</v>
      </c>
      <c r="D65" s="35" t="s">
        <v>138</v>
      </c>
      <c r="E65" s="61"/>
      <c r="F65" s="15"/>
      <c r="G65" s="53"/>
      <c r="H65" s="57"/>
      <c r="I65" s="28">
        <f>+SUBTOTAL(9,I66:I77)</f>
        <v>156240</v>
      </c>
      <c r="J65" s="9"/>
      <c r="K65" s="22">
        <f t="shared" ref="K65:Q65" si="34">+SUBTOTAL(9,K66:K77)</f>
        <v>19530</v>
      </c>
      <c r="L65" s="23">
        <f t="shared" si="34"/>
        <v>19530</v>
      </c>
      <c r="M65" s="23">
        <f t="shared" si="34"/>
        <v>19530</v>
      </c>
      <c r="N65" s="28">
        <f t="shared" si="34"/>
        <v>19530</v>
      </c>
      <c r="O65" s="32">
        <f t="shared" si="34"/>
        <v>78120</v>
      </c>
      <c r="P65" s="32">
        <f t="shared" si="34"/>
        <v>0</v>
      </c>
      <c r="Q65" s="32">
        <f t="shared" si="34"/>
        <v>0</v>
      </c>
      <c r="S65" s="12">
        <f t="shared" si="7"/>
        <v>0</v>
      </c>
    </row>
    <row r="66" spans="2:19">
      <c r="B66" s="6" t="s">
        <v>42</v>
      </c>
      <c r="C66" s="6" t="s">
        <v>99</v>
      </c>
      <c r="D66" s="36" t="s">
        <v>139</v>
      </c>
      <c r="E66" s="60"/>
      <c r="F66" s="16"/>
      <c r="G66" s="52"/>
      <c r="H66" s="56"/>
      <c r="I66" s="29">
        <f>SUBTOTAL(9,I67:I71)</f>
        <v>134400</v>
      </c>
      <c r="J66" s="2"/>
      <c r="K66" s="24">
        <f t="shared" ref="K66:Q66" si="35">SUBTOTAL(9,K67:K71)</f>
        <v>16800</v>
      </c>
      <c r="L66" s="25">
        <f t="shared" si="35"/>
        <v>16800</v>
      </c>
      <c r="M66" s="25">
        <f t="shared" si="35"/>
        <v>16800</v>
      </c>
      <c r="N66" s="29">
        <f t="shared" si="35"/>
        <v>16800</v>
      </c>
      <c r="O66" s="33">
        <f t="shared" si="35"/>
        <v>67200</v>
      </c>
      <c r="P66" s="33">
        <f t="shared" si="35"/>
        <v>0</v>
      </c>
      <c r="Q66" s="33">
        <f t="shared" si="35"/>
        <v>0</v>
      </c>
      <c r="S66" s="12">
        <f t="shared" si="7"/>
        <v>0</v>
      </c>
    </row>
    <row r="67" spans="2:19">
      <c r="B67" t="s">
        <v>42</v>
      </c>
      <c r="C67" t="s">
        <v>101</v>
      </c>
      <c r="D67" s="37" t="s">
        <v>140</v>
      </c>
      <c r="E67" s="59" t="s">
        <v>119</v>
      </c>
      <c r="F67" s="13">
        <v>24</v>
      </c>
      <c r="G67" s="51">
        <v>4000</v>
      </c>
      <c r="H67" s="55">
        <v>0.5</v>
      </c>
      <c r="I67" s="50">
        <f>F67*G67*H67</f>
        <v>48000</v>
      </c>
      <c r="K67" s="26">
        <f>$I67/8</f>
        <v>6000</v>
      </c>
      <c r="L67" s="7">
        <f t="shared" ref="L67:N70" si="36">$I67/8</f>
        <v>6000</v>
      </c>
      <c r="M67" s="7">
        <f t="shared" si="36"/>
        <v>6000</v>
      </c>
      <c r="N67" s="30">
        <f t="shared" si="36"/>
        <v>6000</v>
      </c>
      <c r="O67" s="34">
        <f>$I67/2</f>
        <v>24000</v>
      </c>
      <c r="P67" s="34"/>
      <c r="Q67" s="34"/>
      <c r="S67" s="12">
        <f t="shared" si="7"/>
        <v>0</v>
      </c>
    </row>
    <row r="68" spans="2:19">
      <c r="B68" t="s">
        <v>42</v>
      </c>
      <c r="C68" t="s">
        <v>102</v>
      </c>
      <c r="D68" s="37" t="s">
        <v>141</v>
      </c>
      <c r="E68" s="59" t="s">
        <v>119</v>
      </c>
      <c r="F68" s="13">
        <v>24</v>
      </c>
      <c r="G68" s="51">
        <v>3500</v>
      </c>
      <c r="H68" s="55">
        <v>0.1</v>
      </c>
      <c r="I68" s="50">
        <f t="shared" ref="I68:I71" si="37">F68*G68*H68</f>
        <v>8400</v>
      </c>
      <c r="K68" s="26">
        <f t="shared" ref="K68:K70" si="38">$I68/8</f>
        <v>1050</v>
      </c>
      <c r="L68" s="7">
        <f t="shared" si="36"/>
        <v>1050</v>
      </c>
      <c r="M68" s="7">
        <f t="shared" si="36"/>
        <v>1050</v>
      </c>
      <c r="N68" s="30">
        <f t="shared" si="36"/>
        <v>1050</v>
      </c>
      <c r="O68" s="34">
        <f t="shared" ref="O68:O70" si="39">$I68/2</f>
        <v>4200</v>
      </c>
      <c r="P68" s="34"/>
      <c r="Q68" s="34"/>
      <c r="S68" s="12">
        <f t="shared" si="7"/>
        <v>0</v>
      </c>
    </row>
    <row r="69" spans="2:19">
      <c r="B69" t="s">
        <v>42</v>
      </c>
      <c r="C69" t="s">
        <v>103</v>
      </c>
      <c r="D69" s="37" t="s">
        <v>142</v>
      </c>
      <c r="E69" s="59" t="s">
        <v>119</v>
      </c>
      <c r="F69" s="13">
        <v>24</v>
      </c>
      <c r="G69" s="51">
        <v>2000</v>
      </c>
      <c r="H69" s="55">
        <v>1</v>
      </c>
      <c r="I69" s="50">
        <f t="shared" si="37"/>
        <v>48000</v>
      </c>
      <c r="K69" s="26">
        <f t="shared" si="38"/>
        <v>6000</v>
      </c>
      <c r="L69" s="7">
        <f t="shared" si="36"/>
        <v>6000</v>
      </c>
      <c r="M69" s="7">
        <f t="shared" si="36"/>
        <v>6000</v>
      </c>
      <c r="N69" s="30">
        <f t="shared" si="36"/>
        <v>6000</v>
      </c>
      <c r="O69" s="34">
        <f t="shared" si="39"/>
        <v>24000</v>
      </c>
      <c r="P69" s="34"/>
      <c r="Q69" s="34"/>
      <c r="S69" s="12">
        <f t="shared" si="7"/>
        <v>0</v>
      </c>
    </row>
    <row r="70" spans="2:19">
      <c r="B70" t="s">
        <v>42</v>
      </c>
      <c r="C70" t="s">
        <v>104</v>
      </c>
      <c r="D70" s="37" t="s">
        <v>143</v>
      </c>
      <c r="E70" s="59" t="s">
        <v>119</v>
      </c>
      <c r="F70" s="13">
        <v>24</v>
      </c>
      <c r="G70" s="51">
        <v>1250</v>
      </c>
      <c r="H70" s="55">
        <v>1</v>
      </c>
      <c r="I70" s="50">
        <f t="shared" si="37"/>
        <v>30000</v>
      </c>
      <c r="K70" s="26">
        <f t="shared" si="38"/>
        <v>3750</v>
      </c>
      <c r="L70" s="7">
        <f t="shared" si="36"/>
        <v>3750</v>
      </c>
      <c r="M70" s="7">
        <f t="shared" si="36"/>
        <v>3750</v>
      </c>
      <c r="N70" s="30">
        <f t="shared" si="36"/>
        <v>3750</v>
      </c>
      <c r="O70" s="34">
        <f t="shared" si="39"/>
        <v>15000</v>
      </c>
      <c r="P70" s="34"/>
      <c r="Q70" s="34"/>
      <c r="S70" s="12">
        <f t="shared" si="7"/>
        <v>0</v>
      </c>
    </row>
    <row r="71" spans="2:19">
      <c r="B71" t="s">
        <v>42</v>
      </c>
      <c r="D71" s="37"/>
      <c r="E71" s="59"/>
      <c r="F71" s="13"/>
      <c r="G71" s="51"/>
      <c r="H71" s="55"/>
      <c r="I71" s="50">
        <f t="shared" si="37"/>
        <v>0</v>
      </c>
      <c r="K71" s="26"/>
      <c r="L71" s="7"/>
      <c r="M71" s="7"/>
      <c r="N71" s="30"/>
      <c r="O71" s="34"/>
      <c r="P71" s="34"/>
      <c r="Q71" s="34"/>
      <c r="S71" s="12">
        <f t="shared" si="7"/>
        <v>0</v>
      </c>
    </row>
    <row r="72" spans="2:19">
      <c r="B72" s="6" t="s">
        <v>42</v>
      </c>
      <c r="C72" s="6" t="s">
        <v>105</v>
      </c>
      <c r="D72" s="36" t="s">
        <v>144</v>
      </c>
      <c r="E72" s="60"/>
      <c r="F72" s="16"/>
      <c r="G72" s="52"/>
      <c r="H72" s="56"/>
      <c r="I72" s="29">
        <f>SUBTOTAL(9,I73:I77)</f>
        <v>21840</v>
      </c>
      <c r="J72" s="2"/>
      <c r="K72" s="24">
        <f t="shared" ref="K72:Q72" si="40">SUBTOTAL(9,K73:K77)</f>
        <v>2730</v>
      </c>
      <c r="L72" s="25">
        <f t="shared" si="40"/>
        <v>2730</v>
      </c>
      <c r="M72" s="25">
        <f t="shared" si="40"/>
        <v>2730</v>
      </c>
      <c r="N72" s="29">
        <f t="shared" si="40"/>
        <v>2730</v>
      </c>
      <c r="O72" s="33">
        <f t="shared" si="40"/>
        <v>10920</v>
      </c>
      <c r="P72" s="33">
        <f t="shared" si="40"/>
        <v>0</v>
      </c>
      <c r="Q72" s="33">
        <f t="shared" si="40"/>
        <v>0</v>
      </c>
      <c r="S72" s="12">
        <f t="shared" si="7"/>
        <v>0</v>
      </c>
    </row>
    <row r="73" spans="2:19">
      <c r="B73" t="s">
        <v>42</v>
      </c>
      <c r="C73" t="s">
        <v>107</v>
      </c>
      <c r="D73" s="37" t="s">
        <v>145</v>
      </c>
      <c r="E73" s="59" t="s">
        <v>146</v>
      </c>
      <c r="F73" s="13">
        <v>24</v>
      </c>
      <c r="G73" s="51">
        <v>750</v>
      </c>
      <c r="H73" s="55">
        <v>1</v>
      </c>
      <c r="I73" s="50">
        <f>F73*G73*H73</f>
        <v>18000</v>
      </c>
      <c r="K73" s="26">
        <f t="shared" ref="K73:N74" si="41">$I73/8</f>
        <v>2250</v>
      </c>
      <c r="L73" s="7">
        <f t="shared" si="41"/>
        <v>2250</v>
      </c>
      <c r="M73" s="7">
        <f t="shared" si="41"/>
        <v>2250</v>
      </c>
      <c r="N73" s="30">
        <f t="shared" si="41"/>
        <v>2250</v>
      </c>
      <c r="O73" s="34">
        <f t="shared" ref="O73:O74" si="42">$I73/2</f>
        <v>9000</v>
      </c>
      <c r="P73" s="34"/>
      <c r="Q73" s="34"/>
      <c r="S73" s="12">
        <f t="shared" si="7"/>
        <v>0</v>
      </c>
    </row>
    <row r="74" spans="2:19">
      <c r="B74" t="s">
        <v>42</v>
      </c>
      <c r="C74" t="s">
        <v>108</v>
      </c>
      <c r="D74" s="37" t="s">
        <v>147</v>
      </c>
      <c r="E74" s="59" t="s">
        <v>123</v>
      </c>
      <c r="F74" s="13">
        <f>24*100</f>
        <v>2400</v>
      </c>
      <c r="G74" s="51">
        <v>1.1000000000000001</v>
      </c>
      <c r="H74" s="55">
        <v>1</v>
      </c>
      <c r="I74" s="50">
        <f t="shared" ref="I74:I76" si="43">F74*G74*H74</f>
        <v>2640</v>
      </c>
      <c r="K74" s="26">
        <f t="shared" si="41"/>
        <v>330</v>
      </c>
      <c r="L74" s="7">
        <f t="shared" si="41"/>
        <v>330</v>
      </c>
      <c r="M74" s="7">
        <f t="shared" si="41"/>
        <v>330</v>
      </c>
      <c r="N74" s="30">
        <f t="shared" si="41"/>
        <v>330</v>
      </c>
      <c r="O74" s="34">
        <f t="shared" si="42"/>
        <v>1320</v>
      </c>
      <c r="P74" s="34"/>
      <c r="Q74" s="34"/>
      <c r="S74" s="12">
        <f t="shared" si="7"/>
        <v>0</v>
      </c>
    </row>
    <row r="75" spans="2:19">
      <c r="B75" t="s">
        <v>42</v>
      </c>
      <c r="C75" t="s">
        <v>109</v>
      </c>
      <c r="D75" s="37" t="s">
        <v>148</v>
      </c>
      <c r="E75" s="59" t="s">
        <v>146</v>
      </c>
      <c r="F75" s="13">
        <v>24</v>
      </c>
      <c r="G75" s="51">
        <v>50</v>
      </c>
      <c r="H75" s="55">
        <v>1</v>
      </c>
      <c r="I75" s="50">
        <f t="shared" si="43"/>
        <v>1200</v>
      </c>
      <c r="K75" s="26">
        <f t="shared" ref="K75:N75" si="44">$I75/8</f>
        <v>150</v>
      </c>
      <c r="L75" s="7">
        <f t="shared" si="44"/>
        <v>150</v>
      </c>
      <c r="M75" s="7">
        <f t="shared" si="44"/>
        <v>150</v>
      </c>
      <c r="N75" s="30">
        <f t="shared" si="44"/>
        <v>150</v>
      </c>
      <c r="O75" s="34">
        <f t="shared" ref="O75" si="45">$I75/2</f>
        <v>600</v>
      </c>
      <c r="P75" s="34"/>
      <c r="Q75" s="34"/>
      <c r="S75" s="12">
        <f t="shared" si="7"/>
        <v>0</v>
      </c>
    </row>
    <row r="76" spans="2:19">
      <c r="B76" t="s">
        <v>42</v>
      </c>
      <c r="C76" t="s">
        <v>110</v>
      </c>
      <c r="D76" s="37"/>
      <c r="E76" s="59"/>
      <c r="F76" s="13"/>
      <c r="G76" s="51"/>
      <c r="H76" s="55"/>
      <c r="I76" s="50">
        <f t="shared" si="43"/>
        <v>0</v>
      </c>
      <c r="K76" s="26"/>
      <c r="L76" s="7"/>
      <c r="M76" s="7"/>
      <c r="N76" s="30"/>
      <c r="O76" s="34"/>
      <c r="P76" s="34"/>
      <c r="Q76" s="34"/>
      <c r="S76" s="12">
        <f t="shared" si="7"/>
        <v>0</v>
      </c>
    </row>
    <row r="77" spans="2:19">
      <c r="D77" s="37"/>
      <c r="E77" s="59"/>
      <c r="F77" s="13"/>
      <c r="G77" s="51"/>
      <c r="H77" s="55"/>
      <c r="I77" s="50"/>
      <c r="K77" s="26"/>
      <c r="L77" s="7"/>
      <c r="M77" s="7"/>
      <c r="N77" s="30"/>
      <c r="O77" s="34"/>
      <c r="P77" s="34"/>
      <c r="Q77" s="34"/>
      <c r="S77" s="12">
        <f t="shared" si="7"/>
        <v>0</v>
      </c>
    </row>
    <row r="78" spans="2:19">
      <c r="B78" s="3" t="s">
        <v>111</v>
      </c>
      <c r="C78" s="3" t="s">
        <v>12</v>
      </c>
      <c r="D78" s="27"/>
      <c r="E78" s="62"/>
      <c r="F78" s="14"/>
      <c r="G78" s="54"/>
      <c r="H78" s="58"/>
      <c r="I78" s="27">
        <f>SUBTOTAL(9,I79:I96)</f>
        <v>79600</v>
      </c>
      <c r="J78" s="2"/>
      <c r="K78" s="21">
        <f t="shared" ref="K78:Q78" si="46">SUBTOTAL(9,K79:K96)</f>
        <v>7575</v>
      </c>
      <c r="L78" s="3">
        <f t="shared" si="46"/>
        <v>7575</v>
      </c>
      <c r="M78" s="3">
        <f t="shared" si="46"/>
        <v>7575</v>
      </c>
      <c r="N78" s="27">
        <f t="shared" si="46"/>
        <v>10575</v>
      </c>
      <c r="O78" s="31">
        <f t="shared" si="46"/>
        <v>46300</v>
      </c>
      <c r="P78" s="31">
        <f t="shared" si="46"/>
        <v>0</v>
      </c>
      <c r="Q78" s="31">
        <f t="shared" si="46"/>
        <v>0</v>
      </c>
      <c r="S78" s="12">
        <f t="shared" si="7"/>
        <v>0</v>
      </c>
    </row>
    <row r="79" spans="2:19">
      <c r="B79" s="6" t="s">
        <v>111</v>
      </c>
      <c r="C79" s="6" t="s">
        <v>45</v>
      </c>
      <c r="D79" s="36" t="s">
        <v>139</v>
      </c>
      <c r="E79" s="60"/>
      <c r="F79" s="16"/>
      <c r="G79" s="52"/>
      <c r="H79" s="56"/>
      <c r="I79" s="29">
        <f>SUBTOTAL(9,I80:I84)</f>
        <v>51000</v>
      </c>
      <c r="J79" s="2"/>
      <c r="K79" s="24">
        <f t="shared" ref="K79:Q79" si="47">SUBTOTAL(9,K80:K84)</f>
        <v>6375</v>
      </c>
      <c r="L79" s="25">
        <f t="shared" si="47"/>
        <v>6375</v>
      </c>
      <c r="M79" s="25">
        <f t="shared" si="47"/>
        <v>6375</v>
      </c>
      <c r="N79" s="29">
        <f t="shared" si="47"/>
        <v>6375</v>
      </c>
      <c r="O79" s="33">
        <f t="shared" si="47"/>
        <v>25500</v>
      </c>
      <c r="P79" s="33">
        <f t="shared" si="47"/>
        <v>0</v>
      </c>
      <c r="Q79" s="33">
        <f t="shared" si="47"/>
        <v>0</v>
      </c>
      <c r="S79" s="12">
        <f t="shared" si="7"/>
        <v>0</v>
      </c>
    </row>
    <row r="80" spans="2:19">
      <c r="B80" t="s">
        <v>111</v>
      </c>
      <c r="C80" t="s">
        <v>47</v>
      </c>
      <c r="D80" s="37" t="s">
        <v>149</v>
      </c>
      <c r="E80" s="59" t="s">
        <v>119</v>
      </c>
      <c r="F80" s="13">
        <v>24</v>
      </c>
      <c r="G80" s="51">
        <v>5500</v>
      </c>
      <c r="H80" s="55">
        <v>0.05</v>
      </c>
      <c r="I80" s="50">
        <f>F80*G80*H80</f>
        <v>6600</v>
      </c>
      <c r="K80" s="26">
        <f t="shared" ref="K80:N82" si="48">$I80/8</f>
        <v>825</v>
      </c>
      <c r="L80" s="7">
        <f t="shared" si="48"/>
        <v>825</v>
      </c>
      <c r="M80" s="7">
        <f t="shared" si="48"/>
        <v>825</v>
      </c>
      <c r="N80" s="30">
        <f t="shared" si="48"/>
        <v>825</v>
      </c>
      <c r="O80" s="34">
        <f t="shared" ref="O80:O82" si="49">$I80/2</f>
        <v>3300</v>
      </c>
      <c r="P80" s="34"/>
      <c r="Q80" s="34"/>
      <c r="S80" s="12">
        <f t="shared" si="7"/>
        <v>0</v>
      </c>
    </row>
    <row r="81" spans="2:19">
      <c r="B81" t="s">
        <v>111</v>
      </c>
      <c r="C81" t="s">
        <v>49</v>
      </c>
      <c r="D81" s="37" t="s">
        <v>150</v>
      </c>
      <c r="E81" s="59" t="s">
        <v>119</v>
      </c>
      <c r="F81" s="13">
        <v>24</v>
      </c>
      <c r="G81" s="51">
        <v>3500</v>
      </c>
      <c r="H81" s="55">
        <v>0.1</v>
      </c>
      <c r="I81" s="50">
        <f t="shared" ref="I81" si="50">F81*G81*H81</f>
        <v>8400</v>
      </c>
      <c r="K81" s="26">
        <f t="shared" si="48"/>
        <v>1050</v>
      </c>
      <c r="L81" s="7">
        <f t="shared" si="48"/>
        <v>1050</v>
      </c>
      <c r="M81" s="7">
        <f t="shared" si="48"/>
        <v>1050</v>
      </c>
      <c r="N81" s="30">
        <f t="shared" si="48"/>
        <v>1050</v>
      </c>
      <c r="O81" s="34">
        <f t="shared" si="49"/>
        <v>4200</v>
      </c>
      <c r="P81" s="34"/>
      <c r="Q81" s="34"/>
      <c r="S81" s="12">
        <f t="shared" si="7"/>
        <v>0</v>
      </c>
    </row>
    <row r="82" spans="2:19">
      <c r="B82" t="s">
        <v>111</v>
      </c>
      <c r="C82" t="s">
        <v>51</v>
      </c>
      <c r="D82" s="37" t="s">
        <v>151</v>
      </c>
      <c r="E82" s="59" t="s">
        <v>119</v>
      </c>
      <c r="F82" s="13">
        <v>24</v>
      </c>
      <c r="G82" s="51">
        <v>4000</v>
      </c>
      <c r="H82" s="55">
        <v>0.35</v>
      </c>
      <c r="I82" s="50">
        <f t="shared" ref="I82:I83" si="51">F82*G82*H82</f>
        <v>33600</v>
      </c>
      <c r="K82" s="26">
        <f t="shared" si="48"/>
        <v>4200</v>
      </c>
      <c r="L82" s="7">
        <f t="shared" si="48"/>
        <v>4200</v>
      </c>
      <c r="M82" s="7">
        <f t="shared" si="48"/>
        <v>4200</v>
      </c>
      <c r="N82" s="30">
        <f t="shared" si="48"/>
        <v>4200</v>
      </c>
      <c r="O82" s="34">
        <f t="shared" si="49"/>
        <v>16800</v>
      </c>
      <c r="P82" s="34"/>
      <c r="Q82" s="34"/>
      <c r="S82" s="12">
        <f t="shared" ref="S82:S100" si="52">I82-SUM(K82:Q82)</f>
        <v>0</v>
      </c>
    </row>
    <row r="83" spans="2:19">
      <c r="B83" t="s">
        <v>111</v>
      </c>
      <c r="C83" t="s">
        <v>53</v>
      </c>
      <c r="D83" s="37" t="s">
        <v>134</v>
      </c>
      <c r="E83" s="59" t="s">
        <v>125</v>
      </c>
      <c r="F83" s="13">
        <v>48</v>
      </c>
      <c r="G83" s="51">
        <v>50</v>
      </c>
      <c r="H83" s="55">
        <v>1</v>
      </c>
      <c r="I83" s="50">
        <f t="shared" si="51"/>
        <v>2400</v>
      </c>
      <c r="K83" s="26">
        <v>300</v>
      </c>
      <c r="L83" s="7">
        <v>300</v>
      </c>
      <c r="M83" s="7">
        <v>300</v>
      </c>
      <c r="N83" s="30">
        <v>300</v>
      </c>
      <c r="O83" s="34">
        <v>1200</v>
      </c>
      <c r="P83" s="34"/>
      <c r="Q83" s="34"/>
      <c r="S83" s="12">
        <f t="shared" si="52"/>
        <v>0</v>
      </c>
    </row>
    <row r="84" spans="2:19">
      <c r="B84" t="s">
        <v>111</v>
      </c>
      <c r="D84" s="37"/>
      <c r="E84" s="59"/>
      <c r="F84" s="13"/>
      <c r="G84" s="51"/>
      <c r="H84" s="55"/>
      <c r="I84" s="50"/>
      <c r="K84" s="26"/>
      <c r="L84" s="7"/>
      <c r="M84" s="7"/>
      <c r="N84" s="30"/>
      <c r="O84" s="34"/>
      <c r="P84" s="34"/>
      <c r="Q84" s="34"/>
      <c r="S84" s="12">
        <f t="shared" si="52"/>
        <v>0</v>
      </c>
    </row>
    <row r="85" spans="2:19">
      <c r="B85" s="6" t="s">
        <v>111</v>
      </c>
      <c r="C85" s="6" t="s">
        <v>59</v>
      </c>
      <c r="D85" s="36" t="s">
        <v>144</v>
      </c>
      <c r="E85" s="60"/>
      <c r="F85" s="16"/>
      <c r="G85" s="52"/>
      <c r="H85" s="56"/>
      <c r="I85" s="29">
        <f>SUBTOTAL(9,I86:I90)</f>
        <v>9600</v>
      </c>
      <c r="J85" s="2"/>
      <c r="K85" s="24">
        <f t="shared" ref="K85:Q85" si="53">SUBTOTAL(9,K86:K90)</f>
        <v>1200</v>
      </c>
      <c r="L85" s="25">
        <f t="shared" si="53"/>
        <v>1200</v>
      </c>
      <c r="M85" s="25">
        <f t="shared" si="53"/>
        <v>1200</v>
      </c>
      <c r="N85" s="29">
        <f t="shared" si="53"/>
        <v>1200</v>
      </c>
      <c r="O85" s="33">
        <f t="shared" si="53"/>
        <v>4800</v>
      </c>
      <c r="P85" s="33">
        <f t="shared" si="53"/>
        <v>0</v>
      </c>
      <c r="Q85" s="33">
        <f t="shared" si="53"/>
        <v>0</v>
      </c>
      <c r="S85" s="12">
        <f t="shared" si="52"/>
        <v>0</v>
      </c>
    </row>
    <row r="86" spans="2:19">
      <c r="B86" t="s">
        <v>111</v>
      </c>
      <c r="C86" t="s">
        <v>61</v>
      </c>
      <c r="D86" s="37" t="s">
        <v>152</v>
      </c>
      <c r="E86" s="59" t="s">
        <v>146</v>
      </c>
      <c r="F86" s="13">
        <v>24</v>
      </c>
      <c r="G86" s="51">
        <v>1000</v>
      </c>
      <c r="H86" s="55">
        <v>0.25</v>
      </c>
      <c r="I86" s="50">
        <f>F86*G86*H86</f>
        <v>6000</v>
      </c>
      <c r="K86" s="26">
        <f t="shared" ref="K86:N88" si="54">$I86/8</f>
        <v>750</v>
      </c>
      <c r="L86" s="7">
        <f t="shared" si="54"/>
        <v>750</v>
      </c>
      <c r="M86" s="7">
        <f t="shared" si="54"/>
        <v>750</v>
      </c>
      <c r="N86" s="30">
        <f t="shared" si="54"/>
        <v>750</v>
      </c>
      <c r="O86" s="34">
        <f t="shared" ref="O86:O88" si="55">$I86/2</f>
        <v>3000</v>
      </c>
      <c r="P86" s="34"/>
      <c r="Q86" s="34"/>
      <c r="S86" s="12">
        <f t="shared" si="52"/>
        <v>0</v>
      </c>
    </row>
    <row r="87" spans="2:19">
      <c r="B87" t="s">
        <v>111</v>
      </c>
      <c r="C87" t="s">
        <v>62</v>
      </c>
      <c r="D87" s="37" t="s">
        <v>153</v>
      </c>
      <c r="E87" s="59" t="s">
        <v>146</v>
      </c>
      <c r="F87" s="13">
        <v>24</v>
      </c>
      <c r="G87" s="51">
        <v>200</v>
      </c>
      <c r="H87" s="55">
        <v>0.25</v>
      </c>
      <c r="I87" s="50">
        <f t="shared" ref="I87:I89" si="56">F87*G87*H87</f>
        <v>1200</v>
      </c>
      <c r="K87" s="26">
        <f t="shared" si="54"/>
        <v>150</v>
      </c>
      <c r="L87" s="7">
        <f t="shared" si="54"/>
        <v>150</v>
      </c>
      <c r="M87" s="7">
        <f t="shared" si="54"/>
        <v>150</v>
      </c>
      <c r="N87" s="30">
        <f t="shared" si="54"/>
        <v>150</v>
      </c>
      <c r="O87" s="34">
        <f t="shared" si="55"/>
        <v>600</v>
      </c>
      <c r="P87" s="34"/>
      <c r="Q87" s="34"/>
      <c r="S87" s="12">
        <f t="shared" si="52"/>
        <v>0</v>
      </c>
    </row>
    <row r="88" spans="2:19">
      <c r="B88" t="s">
        <v>111</v>
      </c>
      <c r="C88" t="s">
        <v>63</v>
      </c>
      <c r="D88" s="37" t="s">
        <v>148</v>
      </c>
      <c r="E88" s="59" t="s">
        <v>146</v>
      </c>
      <c r="F88" s="13">
        <v>24</v>
      </c>
      <c r="G88" s="51">
        <v>100</v>
      </c>
      <c r="H88" s="55">
        <v>1</v>
      </c>
      <c r="I88" s="50">
        <f t="shared" si="56"/>
        <v>2400</v>
      </c>
      <c r="K88" s="26">
        <f t="shared" si="54"/>
        <v>300</v>
      </c>
      <c r="L88" s="7">
        <f t="shared" si="54"/>
        <v>300</v>
      </c>
      <c r="M88" s="7">
        <f t="shared" si="54"/>
        <v>300</v>
      </c>
      <c r="N88" s="30">
        <f t="shared" si="54"/>
        <v>300</v>
      </c>
      <c r="O88" s="34">
        <f t="shared" si="55"/>
        <v>1200</v>
      </c>
      <c r="P88" s="34"/>
      <c r="Q88" s="34"/>
      <c r="S88" s="12">
        <f t="shared" si="52"/>
        <v>0</v>
      </c>
    </row>
    <row r="89" spans="2:19">
      <c r="B89" t="s">
        <v>111</v>
      </c>
      <c r="C89" t="s">
        <v>64</v>
      </c>
      <c r="D89" s="37" t="s">
        <v>54</v>
      </c>
      <c r="E89" s="59"/>
      <c r="F89" s="13"/>
      <c r="G89" s="51"/>
      <c r="H89" s="55"/>
      <c r="I89" s="50">
        <f t="shared" si="56"/>
        <v>0</v>
      </c>
      <c r="K89" s="26"/>
      <c r="L89" s="7"/>
      <c r="M89" s="7"/>
      <c r="N89" s="30"/>
      <c r="O89" s="34"/>
      <c r="P89" s="34"/>
      <c r="Q89" s="34"/>
      <c r="S89" s="12">
        <f t="shared" si="52"/>
        <v>0</v>
      </c>
    </row>
    <row r="90" spans="2:19">
      <c r="B90" t="s">
        <v>111</v>
      </c>
      <c r="D90" s="37"/>
      <c r="E90" s="59"/>
      <c r="F90" s="13"/>
      <c r="G90" s="51"/>
      <c r="H90" s="55"/>
      <c r="I90" s="50"/>
      <c r="K90" s="26"/>
      <c r="L90" s="7"/>
      <c r="M90" s="7"/>
      <c r="N90" s="30"/>
      <c r="O90" s="34"/>
      <c r="P90" s="34"/>
      <c r="Q90" s="34"/>
      <c r="S90" s="12">
        <f t="shared" si="52"/>
        <v>0</v>
      </c>
    </row>
    <row r="91" spans="2:19">
      <c r="B91" s="6" t="s">
        <v>111</v>
      </c>
      <c r="C91" s="6" t="s">
        <v>67</v>
      </c>
      <c r="D91" s="36" t="s">
        <v>154</v>
      </c>
      <c r="E91" s="60"/>
      <c r="F91" s="16"/>
      <c r="G91" s="52"/>
      <c r="H91" s="56"/>
      <c r="I91" s="29">
        <f>SUBTOTAL(9,I92:I96)</f>
        <v>19000</v>
      </c>
      <c r="J91" s="2"/>
      <c r="K91" s="24">
        <f t="shared" ref="K91:Q91" si="57">SUBTOTAL(9,K92:K96)</f>
        <v>0</v>
      </c>
      <c r="L91" s="25">
        <f t="shared" si="57"/>
        <v>0</v>
      </c>
      <c r="M91" s="25">
        <f t="shared" si="57"/>
        <v>0</v>
      </c>
      <c r="N91" s="29">
        <f t="shared" si="57"/>
        <v>3000</v>
      </c>
      <c r="O91" s="33">
        <f t="shared" si="57"/>
        <v>16000</v>
      </c>
      <c r="P91" s="33">
        <f t="shared" si="57"/>
        <v>0</v>
      </c>
      <c r="Q91" s="33">
        <f t="shared" si="57"/>
        <v>0</v>
      </c>
      <c r="S91" s="12">
        <f t="shared" si="52"/>
        <v>0</v>
      </c>
    </row>
    <row r="92" spans="2:19">
      <c r="B92" t="s">
        <v>111</v>
      </c>
      <c r="C92" t="s">
        <v>69</v>
      </c>
      <c r="D92" s="37" t="s">
        <v>155</v>
      </c>
      <c r="E92" s="59" t="s">
        <v>127</v>
      </c>
      <c r="F92" s="13">
        <v>2</v>
      </c>
      <c r="G92" s="51">
        <v>3000</v>
      </c>
      <c r="H92" s="55">
        <v>1</v>
      </c>
      <c r="I92" s="50">
        <f>F92*G92*H92</f>
        <v>6000</v>
      </c>
      <c r="K92" s="26"/>
      <c r="L92" s="7"/>
      <c r="M92" s="7"/>
      <c r="N92" s="30">
        <f>I92/2</f>
        <v>3000</v>
      </c>
      <c r="O92" s="34">
        <f>I92/2</f>
        <v>3000</v>
      </c>
      <c r="P92" s="34"/>
      <c r="Q92" s="34"/>
      <c r="S92" s="12">
        <f t="shared" si="52"/>
        <v>0</v>
      </c>
    </row>
    <row r="93" spans="2:19">
      <c r="B93" t="s">
        <v>111</v>
      </c>
      <c r="C93" t="s">
        <v>70</v>
      </c>
      <c r="D93" s="37" t="s">
        <v>156</v>
      </c>
      <c r="E93" s="59" t="s">
        <v>127</v>
      </c>
      <c r="F93" s="13">
        <v>1</v>
      </c>
      <c r="G93" s="51">
        <v>5000</v>
      </c>
      <c r="H93" s="55">
        <v>1</v>
      </c>
      <c r="I93" s="50">
        <f t="shared" ref="I93:I95" si="58">F93*G93*H93</f>
        <v>5000</v>
      </c>
      <c r="K93" s="26"/>
      <c r="L93" s="7"/>
      <c r="M93" s="7"/>
      <c r="N93" s="30"/>
      <c r="O93" s="34">
        <f>I93</f>
        <v>5000</v>
      </c>
      <c r="P93" s="34"/>
      <c r="Q93" s="34"/>
      <c r="S93" s="12">
        <f t="shared" si="52"/>
        <v>0</v>
      </c>
    </row>
    <row r="94" spans="2:19">
      <c r="B94" t="s">
        <v>111</v>
      </c>
      <c r="C94" t="s">
        <v>71</v>
      </c>
      <c r="D94" s="37" t="s">
        <v>157</v>
      </c>
      <c r="E94" s="59" t="s">
        <v>127</v>
      </c>
      <c r="F94" s="13">
        <v>1</v>
      </c>
      <c r="G94" s="51">
        <v>8000</v>
      </c>
      <c r="H94" s="55">
        <v>1</v>
      </c>
      <c r="I94" s="50">
        <f t="shared" si="58"/>
        <v>8000</v>
      </c>
      <c r="K94" s="26"/>
      <c r="L94" s="7"/>
      <c r="M94" s="7"/>
      <c r="N94" s="30"/>
      <c r="O94" s="34">
        <f>I94</f>
        <v>8000</v>
      </c>
      <c r="P94" s="34"/>
      <c r="Q94" s="34"/>
      <c r="S94" s="12">
        <f t="shared" si="52"/>
        <v>0</v>
      </c>
    </row>
    <row r="95" spans="2:19">
      <c r="B95" t="s">
        <v>111</v>
      </c>
      <c r="C95" t="s">
        <v>72</v>
      </c>
      <c r="D95" s="37" t="s">
        <v>54</v>
      </c>
      <c r="E95" s="59"/>
      <c r="F95" s="13"/>
      <c r="G95" s="51"/>
      <c r="H95" s="55"/>
      <c r="I95" s="50">
        <f t="shared" si="58"/>
        <v>0</v>
      </c>
      <c r="K95" s="26"/>
      <c r="L95" s="7"/>
      <c r="M95" s="7"/>
      <c r="N95" s="30"/>
      <c r="O95" s="34"/>
      <c r="P95" s="34"/>
      <c r="Q95" s="34"/>
      <c r="S95" s="12">
        <f t="shared" si="52"/>
        <v>0</v>
      </c>
    </row>
    <row r="96" spans="2:19">
      <c r="B96" t="s">
        <v>111</v>
      </c>
      <c r="D96" s="37"/>
      <c r="E96" s="59"/>
      <c r="F96" s="13"/>
      <c r="G96" s="51"/>
      <c r="H96" s="55"/>
      <c r="I96" s="50"/>
      <c r="K96" s="26"/>
      <c r="L96" s="7"/>
      <c r="M96" s="7"/>
      <c r="N96" s="30"/>
      <c r="O96" s="34"/>
      <c r="P96" s="34"/>
      <c r="Q96" s="34"/>
      <c r="S96" s="12">
        <f t="shared" si="52"/>
        <v>0</v>
      </c>
    </row>
    <row r="97" spans="2:19">
      <c r="B97" s="3" t="s">
        <v>113</v>
      </c>
      <c r="C97" s="3" t="s">
        <v>17</v>
      </c>
      <c r="D97" s="27"/>
      <c r="E97" s="14"/>
      <c r="F97" s="14"/>
      <c r="G97" s="54"/>
      <c r="H97" s="14"/>
      <c r="I97" s="27">
        <f>SUBTOTAL(9,I98:I99)</f>
        <v>27412.140000000003</v>
      </c>
      <c r="J97" s="2"/>
      <c r="K97" s="21">
        <f t="shared" ref="K97:Q97" si="59">SUBTOTAL(9,K98:K99)</f>
        <v>2389.0300000000002</v>
      </c>
      <c r="L97" s="3">
        <f t="shared" si="59"/>
        <v>2109.0300000000002</v>
      </c>
      <c r="M97" s="3">
        <f t="shared" si="59"/>
        <v>8076.5300000000007</v>
      </c>
      <c r="N97" s="27">
        <f t="shared" si="59"/>
        <v>4734.0300000000007</v>
      </c>
      <c r="O97" s="31">
        <f t="shared" si="59"/>
        <v>10103.52</v>
      </c>
      <c r="P97" s="31">
        <f t="shared" si="59"/>
        <v>0</v>
      </c>
      <c r="Q97" s="31">
        <f t="shared" si="59"/>
        <v>0</v>
      </c>
      <c r="S97" s="12">
        <f t="shared" si="52"/>
        <v>0</v>
      </c>
    </row>
    <row r="98" spans="2:19">
      <c r="B98" s="6" t="s">
        <v>113</v>
      </c>
      <c r="C98" s="6" t="s">
        <v>45</v>
      </c>
      <c r="D98" s="36" t="s">
        <v>17</v>
      </c>
      <c r="E98" s="16"/>
      <c r="F98" s="16"/>
      <c r="G98" s="52"/>
      <c r="H98" s="16"/>
      <c r="I98" s="29">
        <f>SUBTOTAL(9,I99)</f>
        <v>27412.140000000003</v>
      </c>
      <c r="J98" s="2"/>
      <c r="K98" s="24">
        <f t="shared" ref="K98:Q98" si="60">SUBTOTAL(9,K99)</f>
        <v>2389.0300000000002</v>
      </c>
      <c r="L98" s="25">
        <f t="shared" si="60"/>
        <v>2109.0300000000002</v>
      </c>
      <c r="M98" s="25">
        <f t="shared" si="60"/>
        <v>8076.5300000000007</v>
      </c>
      <c r="N98" s="29">
        <f t="shared" si="60"/>
        <v>4734.0300000000007</v>
      </c>
      <c r="O98" s="33">
        <f t="shared" si="60"/>
        <v>10103.52</v>
      </c>
      <c r="P98" s="33">
        <f t="shared" si="60"/>
        <v>0</v>
      </c>
      <c r="Q98" s="33">
        <f t="shared" si="60"/>
        <v>0</v>
      </c>
      <c r="S98" s="12">
        <f t="shared" si="52"/>
        <v>0</v>
      </c>
    </row>
    <row r="99" spans="2:19">
      <c r="B99" t="s">
        <v>113</v>
      </c>
      <c r="C99" t="s">
        <v>47</v>
      </c>
      <c r="D99" s="37" t="s">
        <v>114</v>
      </c>
      <c r="F99" s="13"/>
      <c r="G99" s="51"/>
      <c r="H99" s="117">
        <v>7.0000000000000007E-2</v>
      </c>
      <c r="I99" s="50">
        <f>I6*H99</f>
        <v>27412.140000000003</v>
      </c>
      <c r="K99" s="26">
        <f>K6*$H$99</f>
        <v>2389.0300000000002</v>
      </c>
      <c r="L99" s="7">
        <f t="shared" ref="L99:Q99" si="61">L6*$H$99</f>
        <v>2109.0300000000002</v>
      </c>
      <c r="M99" s="7">
        <f t="shared" si="61"/>
        <v>8076.5300000000007</v>
      </c>
      <c r="N99" s="30">
        <f t="shared" si="61"/>
        <v>4734.0300000000007</v>
      </c>
      <c r="O99" s="34">
        <f t="shared" si="61"/>
        <v>10103.52</v>
      </c>
      <c r="P99" s="34">
        <f t="shared" si="61"/>
        <v>0</v>
      </c>
      <c r="Q99" s="34">
        <f t="shared" si="61"/>
        <v>0</v>
      </c>
      <c r="S99" s="12">
        <f t="shared" si="52"/>
        <v>0</v>
      </c>
    </row>
    <row r="100" spans="2:19">
      <c r="B100" s="3"/>
      <c r="C100" s="3" t="s">
        <v>115</v>
      </c>
      <c r="D100" s="27"/>
      <c r="E100" s="14"/>
      <c r="F100" s="14"/>
      <c r="G100" s="54"/>
      <c r="H100" s="14"/>
      <c r="I100" s="27">
        <f>SUBTOTAL(9,I6:I99)</f>
        <v>498614.14</v>
      </c>
      <c r="J100" s="2"/>
      <c r="K100" s="21">
        <f t="shared" ref="K100:Q100" si="62">SUBTOTAL(9,K6:K99)</f>
        <v>44093.03</v>
      </c>
      <c r="L100" s="3">
        <f t="shared" si="62"/>
        <v>39813.03</v>
      </c>
      <c r="M100" s="3">
        <f t="shared" si="62"/>
        <v>131030.53</v>
      </c>
      <c r="N100" s="27">
        <f t="shared" si="62"/>
        <v>82938.03</v>
      </c>
      <c r="O100" s="31">
        <f t="shared" si="62"/>
        <v>200739.52</v>
      </c>
      <c r="P100" s="31">
        <f t="shared" si="62"/>
        <v>0</v>
      </c>
      <c r="Q100" s="31">
        <f t="shared" si="62"/>
        <v>0</v>
      </c>
      <c r="S100" s="12">
        <f t="shared" si="52"/>
        <v>0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A7485C2520C2D743AD02E84D1883ECCE" ma:contentTypeVersion="15" ma:contentTypeDescription="" ma:contentTypeScope="" ma:versionID="e358e58711b9a0eb2577c6f94d8aca7f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e27b67ea-5ffb-42b0-a4b0-e3be0ae2578c" xmlns:ns5="d9877c68-d32f-4330-bb42-9689baf17c0d" targetNamespace="http://schemas.microsoft.com/office/2006/metadata/properties" ma:root="true" ma:fieldsID="37a957e8422c1d971c8b7cd8c61be38f" ns2:_="" ns3:_="" ns4:_="" ns5:_="">
    <xsd:import namespace="508ba6eb-9e09-4fd5-92f2-2d9921329f2d"/>
    <xsd:import namespace="14a9c00f-d9e3-4eb9-aad3-f69239d17d9c"/>
    <xsd:import namespace="e27b67ea-5ffb-42b0-a4b0-e3be0ae2578c"/>
    <xsd:import namespace="d9877c68-d32f-4330-bb42-9689baf17c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3:e2b781e9cad840cd89b90f5a7e989839" minOccurs="0"/>
                <xsd:element ref="ns3:l9d65098618b4a8fbbe87718e7187e6b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EL|ff4ffeae-c722-491b-b0ff-ada5a56a847d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1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23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67ea-5ffb-42b0-a4b0-e3be0ae257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9e47374-b479-47ba-96a2-ea379a6f4cbd}" ma:internalName="TaxCatchAll" ma:showField="CatchAllData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39e47374-b479-47ba-96a2-ea379a6f4cbd}" ma:internalName="TaxCatchAllLabel" ma:readOnly="true" ma:showField="CatchAllDataLabel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77c68-d32f-4330-bb42-9689baf17c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7b67ea-5ffb-42b0-a4b0-e3be0ae2578c">
      <Value>1</Value>
      <Value>6</Value>
    </TaxCatchAll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</TermName>
          <TermId xmlns="http://schemas.microsoft.com/office/infopath/2007/PartnerControls">fd74d498-f7a2-461d-a6a6-d3e9f5e485e9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</TermName>
          <TermId xmlns="http://schemas.microsoft.com/office/infopath/2007/PartnerControls">ff4ffeae-c722-491b-b0ff-ada5a56a847d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BEL23010-10003</TermName>
          <TermId xmlns="http://schemas.microsoft.com/office/infopath/2007/PartnerControls">c8d68b0f-7556-48cd-9a80-08489466d8a0</TermId>
        </TermInfo>
      </Terms>
    </l9d65098618b4a8fbbe87718e7187e6b>
    <_dlc_DocId xmlns="508ba6eb-9e09-4fd5-92f2-2d9921329f2d">BELENABEL-48159048-65324</_dlc_DocId>
    <_dlc_DocIdUrl xmlns="508ba6eb-9e09-4fd5-92f2-2d9921329f2d">
      <Url>https://enabelbe.sharepoint.com/sites/BEL/_layouts/15/DocIdRedir.aspx?ID=BELENABEL-48159048-65324</Url>
      <Description>BELENABEL-48159048-65324</Description>
    </_dlc_DocIdUrl>
    <lcf76f155ced4ddcb4097134ff3c332f xmlns="d9877c68-d32f-4330-bb42-9689baf17c0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95DADB-B637-4704-9975-2A548C0F5FA1}"/>
</file>

<file path=customXml/itemProps2.xml><?xml version="1.0" encoding="utf-8"?>
<ds:datastoreItem xmlns:ds="http://schemas.openxmlformats.org/officeDocument/2006/customXml" ds:itemID="{A95EFB8F-087C-4DD7-BDCC-53E547B2948B}"/>
</file>

<file path=customXml/itemProps3.xml><?xml version="1.0" encoding="utf-8"?>
<ds:datastoreItem xmlns:ds="http://schemas.openxmlformats.org/officeDocument/2006/customXml" ds:itemID="{E6DB130D-D4E2-4D14-BD25-D8B6C72AFF4F}"/>
</file>

<file path=customXml/itemProps4.xml><?xml version="1.0" encoding="utf-8"?>
<ds:datastoreItem xmlns:ds="http://schemas.openxmlformats.org/officeDocument/2006/customXml" ds:itemID="{C6BF4EED-C0B0-4146-9F5F-D8FE76BE9D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ENABEL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JAVEAU, Boris</dc:creator>
  <cp:keywords/>
  <dc:description/>
  <cp:lastModifiedBy>Jean-François MICHEL</cp:lastModifiedBy>
  <cp:revision/>
  <dcterms:created xsi:type="dcterms:W3CDTF">2025-05-12T11:57:25Z</dcterms:created>
  <dcterms:modified xsi:type="dcterms:W3CDTF">2025-06-12T08:55:23Z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0x010100A054E23CC720224AB55CD5109E0645C000A7485C2520C2D743AD02E84D1883ECCE</vt:lpwstr>
  </property>
  <property fmtid="{D5CDD505-2E9C-101B-9397-08002B2CF9AE}" pid="3" name="Document_Language">
    <vt:lpwstr>6</vt:lpwstr>
  </property>
  <property fmtid="{D5CDD505-2E9C-101B-9397-08002B2CF9AE}" pid="4" name="Country">
    <vt:lpwstr>1;#BEL|ff4ffeae-c722-491b-b0ff-ada5a56a847d</vt:lpwstr>
  </property>
  <property fmtid="{D5CDD505-2E9C-101B-9397-08002B2CF9AE}" pid="5" name="_dlc_DocIdItemGuid">
    <vt:lpwstr>acc648f3-a46e-4afc-9fa1-ad7776477a0b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>1824</vt:lpwstr>
  </property>
  <property fmtid="{D5CDD505-2E9C-101B-9397-08002B2CF9AE}" pid="10" name="Project_code">
    <vt:lpwstr>1817</vt:lpwstr>
  </property>
  <property fmtid="{D5CDD505-2E9C-101B-9397-08002B2CF9AE}" pid="11" name="_docset_NoMedatataSyncRequired">
    <vt:lpwstr>True</vt:lpwstr>
  </property>
</Properties>
</file>