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abelbe-my.sharepoint.com/personal/boris_javeau_enabel_be/Documents/Documents/"/>
    </mc:Choice>
  </mc:AlternateContent>
  <xr:revisionPtr revIDLastSave="828" documentId="8_{33BFBDC3-185F-4878-B1D7-3C0D2E4931CA}" xr6:coauthVersionLast="47" xr6:coauthVersionMax="47" xr10:uidLastSave="{7C5F1ED6-F2E3-4666-B2EE-396E6181260D}"/>
  <bookViews>
    <workbookView xWindow="-28908" yWindow="-108" windowWidth="29016" windowHeight="15696" xr2:uid="{C267A035-8C50-44D1-B4A4-546D85353D4E}"/>
  </bookViews>
  <sheets>
    <sheet name="General Information" sheetId="5" r:id="rId1"/>
    <sheet name="Budget" sheetId="1" r:id="rId2"/>
    <sheet name="Budget example" sheetId="3" r:id="rId3"/>
  </sheets>
  <definedNames>
    <definedName name="CG">Budget!$I$71</definedName>
    <definedName name="CO">Budget!$I$7</definedName>
    <definedName name="CS">Budget!$I$90</definedName>
    <definedName name="CT">Budget!$I$93</definedName>
    <definedName name="CT_EndActivity">Budget!$I$58</definedName>
    <definedName name="CT_Q1">Budget!$K$93</definedName>
    <definedName name="CT_Q2">Budget!$L$93</definedName>
    <definedName name="CT_Q3">Budget!$M$93</definedName>
    <definedName name="CT_Q4">Budget!$N$93</definedName>
    <definedName name="CT_Y2">Budget!$O$93</definedName>
    <definedName name="CT_Y3">Budget!$P$93</definedName>
    <definedName name="CT_Y4">Budget!$Q$93</definedName>
    <definedName name="Grant_Ref">'General Information'!$C$3</definedName>
    <definedName name="Grantee_Name">'General Information'!$C$16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4" i="1" l="1"/>
  <c r="S32" i="1"/>
  <c r="S41" i="1"/>
  <c r="S49" i="1"/>
  <c r="S57" i="1"/>
  <c r="S70" i="1"/>
  <c r="S77" i="1"/>
  <c r="S83" i="1"/>
  <c r="S89" i="1"/>
  <c r="D5" i="1" l="1"/>
  <c r="D4" i="1"/>
  <c r="S31" i="3"/>
  <c r="I30" i="3"/>
  <c r="I29" i="3"/>
  <c r="F28" i="3"/>
  <c r="I28" i="3" s="1"/>
  <c r="I27" i="3"/>
  <c r="I26" i="3"/>
  <c r="I25" i="3"/>
  <c r="Q24" i="3"/>
  <c r="P24" i="3"/>
  <c r="O26" i="3" l="1"/>
  <c r="S26" i="3" s="1"/>
  <c r="N29" i="3"/>
  <c r="S29" i="3" s="1"/>
  <c r="K27" i="3"/>
  <c r="S27" i="3" s="1"/>
  <c r="K30" i="3"/>
  <c r="S30" i="3" s="1"/>
  <c r="I24" i="3"/>
  <c r="O25" i="3"/>
  <c r="O24" i="3" s="1"/>
  <c r="S23" i="3"/>
  <c r="S40" i="3"/>
  <c r="S48" i="3"/>
  <c r="S56" i="3"/>
  <c r="S69" i="3"/>
  <c r="S76" i="3"/>
  <c r="S82" i="3"/>
  <c r="S88" i="3"/>
  <c r="F66" i="3"/>
  <c r="I66" i="3" s="1"/>
  <c r="I73" i="3"/>
  <c r="M73" i="3" s="1"/>
  <c r="F12" i="3"/>
  <c r="I12" i="3" s="1"/>
  <c r="F20" i="3"/>
  <c r="I20" i="3" s="1"/>
  <c r="I87" i="3"/>
  <c r="S87" i="3" s="1"/>
  <c r="I86" i="3"/>
  <c r="O86" i="3" s="1"/>
  <c r="S86" i="3" s="1"/>
  <c r="I85" i="3"/>
  <c r="O85" i="3" s="1"/>
  <c r="I84" i="3"/>
  <c r="Q83" i="3"/>
  <c r="P83" i="3"/>
  <c r="M83" i="3"/>
  <c r="L83" i="3"/>
  <c r="K83" i="3"/>
  <c r="I81" i="3"/>
  <c r="S81" i="3" s="1"/>
  <c r="I80" i="3"/>
  <c r="L80" i="3" s="1"/>
  <c r="I79" i="3"/>
  <c r="O79" i="3" s="1"/>
  <c r="I78" i="3"/>
  <c r="K78" i="3" s="1"/>
  <c r="Q77" i="3"/>
  <c r="P77" i="3"/>
  <c r="I75" i="3"/>
  <c r="S75" i="3" s="1"/>
  <c r="I74" i="3"/>
  <c r="O74" i="3" s="1"/>
  <c r="I72" i="3"/>
  <c r="M72" i="3" s="1"/>
  <c r="Q71" i="3"/>
  <c r="P71" i="3"/>
  <c r="I68" i="3"/>
  <c r="I67" i="3"/>
  <c r="K67" i="3" s="1"/>
  <c r="I65" i="3"/>
  <c r="N65" i="3" s="1"/>
  <c r="Q64" i="3"/>
  <c r="P64" i="3"/>
  <c r="I63" i="3"/>
  <c r="S63" i="3" s="1"/>
  <c r="I62" i="3"/>
  <c r="N62" i="3" s="1"/>
  <c r="I61" i="3"/>
  <c r="L61" i="3" s="1"/>
  <c r="I60" i="3"/>
  <c r="L60" i="3" s="1"/>
  <c r="I59" i="3"/>
  <c r="N59" i="3" s="1"/>
  <c r="Q58" i="3"/>
  <c r="P58" i="3"/>
  <c r="I55" i="3"/>
  <c r="S55" i="3" s="1"/>
  <c r="I54" i="3"/>
  <c r="S54" i="3" s="1"/>
  <c r="I53" i="3"/>
  <c r="S53" i="3" s="1"/>
  <c r="I52" i="3"/>
  <c r="S52" i="3" s="1"/>
  <c r="I51" i="3"/>
  <c r="S51" i="3" s="1"/>
  <c r="I50" i="3"/>
  <c r="S50" i="3" s="1"/>
  <c r="Q49" i="3"/>
  <c r="P49" i="3"/>
  <c r="O49" i="3"/>
  <c r="N49" i="3"/>
  <c r="M49" i="3"/>
  <c r="L49" i="3"/>
  <c r="K49" i="3"/>
  <c r="I47" i="3"/>
  <c r="S47" i="3" s="1"/>
  <c r="I46" i="3"/>
  <c r="S46" i="3" s="1"/>
  <c r="I45" i="3"/>
  <c r="S45" i="3" s="1"/>
  <c r="I44" i="3"/>
  <c r="S44" i="3" s="1"/>
  <c r="I43" i="3"/>
  <c r="S43" i="3" s="1"/>
  <c r="I42" i="3"/>
  <c r="S42" i="3" s="1"/>
  <c r="Q41" i="3"/>
  <c r="P41" i="3"/>
  <c r="O41" i="3"/>
  <c r="N41" i="3"/>
  <c r="M41" i="3"/>
  <c r="L41" i="3"/>
  <c r="K41" i="3"/>
  <c r="I39" i="3"/>
  <c r="S39" i="3" s="1"/>
  <c r="I38" i="3"/>
  <c r="S38" i="3" s="1"/>
  <c r="I37" i="3"/>
  <c r="S37" i="3" s="1"/>
  <c r="I36" i="3"/>
  <c r="S36" i="3" s="1"/>
  <c r="I35" i="3"/>
  <c r="S35" i="3" s="1"/>
  <c r="I34" i="3"/>
  <c r="S34" i="3" s="1"/>
  <c r="Q33" i="3"/>
  <c r="P33" i="3"/>
  <c r="O33" i="3"/>
  <c r="N33" i="3"/>
  <c r="M33" i="3"/>
  <c r="L33" i="3"/>
  <c r="K33" i="3"/>
  <c r="I22" i="3"/>
  <c r="M22" i="3" s="1"/>
  <c r="S22" i="3" s="1"/>
  <c r="I21" i="3"/>
  <c r="M21" i="3" s="1"/>
  <c r="S21" i="3" s="1"/>
  <c r="I19" i="3"/>
  <c r="F18" i="3"/>
  <c r="I18" i="3" s="1"/>
  <c r="I17" i="3"/>
  <c r="Q16" i="3"/>
  <c r="P16" i="3"/>
  <c r="O16" i="3"/>
  <c r="N16" i="3"/>
  <c r="L16" i="3"/>
  <c r="K16" i="3"/>
  <c r="S15" i="3"/>
  <c r="I14" i="3"/>
  <c r="K14" i="3" s="1"/>
  <c r="I13" i="3"/>
  <c r="O13" i="3" s="1"/>
  <c r="I11" i="3"/>
  <c r="K11" i="3" s="1"/>
  <c r="I10" i="3"/>
  <c r="K10" i="3" s="1"/>
  <c r="I9" i="3"/>
  <c r="M9" i="3" s="1"/>
  <c r="Q8" i="3"/>
  <c r="Q7" i="3" s="1"/>
  <c r="P8" i="3"/>
  <c r="S28" i="3" l="1"/>
  <c r="N61" i="3"/>
  <c r="K61" i="3"/>
  <c r="K24" i="3"/>
  <c r="N24" i="3"/>
  <c r="M24" i="3"/>
  <c r="S25" i="3"/>
  <c r="L24" i="3"/>
  <c r="Q32" i="3"/>
  <c r="P32" i="3"/>
  <c r="O60" i="3"/>
  <c r="K60" i="3"/>
  <c r="K32" i="3"/>
  <c r="L79" i="3"/>
  <c r="Q57" i="3"/>
  <c r="N10" i="3"/>
  <c r="O62" i="3"/>
  <c r="K65" i="3"/>
  <c r="N32" i="3"/>
  <c r="M59" i="3"/>
  <c r="L65" i="3"/>
  <c r="N80" i="3"/>
  <c r="L59" i="3"/>
  <c r="M65" i="3"/>
  <c r="M79" i="3"/>
  <c r="P7" i="3"/>
  <c r="M10" i="3"/>
  <c r="M62" i="3"/>
  <c r="N73" i="3"/>
  <c r="L10" i="3"/>
  <c r="L62" i="3"/>
  <c r="O73" i="3"/>
  <c r="M80" i="3"/>
  <c r="I83" i="3"/>
  <c r="L9" i="3"/>
  <c r="K62" i="3"/>
  <c r="K74" i="3"/>
  <c r="S85" i="3"/>
  <c r="M20" i="3"/>
  <c r="S20" i="3" s="1"/>
  <c r="O61" i="3"/>
  <c r="K79" i="3"/>
  <c r="K12" i="3"/>
  <c r="O12" i="3"/>
  <c r="L12" i="3"/>
  <c r="M12" i="3"/>
  <c r="N12" i="3"/>
  <c r="O66" i="3"/>
  <c r="N66" i="3"/>
  <c r="M66" i="3"/>
  <c r="L66" i="3"/>
  <c r="K66" i="3"/>
  <c r="M18" i="3"/>
  <c r="S18" i="3" s="1"/>
  <c r="L67" i="3"/>
  <c r="N72" i="3"/>
  <c r="I41" i="3"/>
  <c r="S41" i="3" s="1"/>
  <c r="P57" i="3"/>
  <c r="M19" i="3"/>
  <c r="S19" i="3" s="1"/>
  <c r="M67" i="3"/>
  <c r="O72" i="3"/>
  <c r="L78" i="3"/>
  <c r="O59" i="3"/>
  <c r="N60" i="3"/>
  <c r="N58" i="3" s="1"/>
  <c r="N67" i="3"/>
  <c r="K73" i="3"/>
  <c r="M78" i="3"/>
  <c r="O80" i="3"/>
  <c r="L32" i="3"/>
  <c r="I77" i="3"/>
  <c r="O9" i="3"/>
  <c r="M60" i="3"/>
  <c r="O67" i="3"/>
  <c r="L73" i="3"/>
  <c r="N78" i="3"/>
  <c r="N84" i="3"/>
  <c r="N83" i="3" s="1"/>
  <c r="M32" i="3"/>
  <c r="O78" i="3"/>
  <c r="O84" i="3"/>
  <c r="O83" i="3" s="1"/>
  <c r="L72" i="3"/>
  <c r="M13" i="3"/>
  <c r="S13" i="3" s="1"/>
  <c r="O32" i="3"/>
  <c r="S68" i="3"/>
  <c r="L74" i="3"/>
  <c r="N79" i="3"/>
  <c r="K9" i="3"/>
  <c r="M17" i="3"/>
  <c r="S17" i="3" s="1"/>
  <c r="K72" i="3"/>
  <c r="M74" i="3"/>
  <c r="M71" i="3" s="1"/>
  <c r="S11" i="3"/>
  <c r="I33" i="3"/>
  <c r="S33" i="3" s="1"/>
  <c r="P70" i="3"/>
  <c r="N9" i="3"/>
  <c r="K59" i="3"/>
  <c r="M61" i="3"/>
  <c r="O65" i="3"/>
  <c r="N74" i="3"/>
  <c r="K80" i="3"/>
  <c r="Q70" i="3"/>
  <c r="S14" i="3"/>
  <c r="I58" i="3"/>
  <c r="I8" i="3"/>
  <c r="I64" i="3"/>
  <c r="I49" i="3"/>
  <c r="I71" i="3"/>
  <c r="I16" i="3"/>
  <c r="S24" i="3" l="1"/>
  <c r="Q6" i="3"/>
  <c r="S80" i="3"/>
  <c r="K8" i="3"/>
  <c r="L77" i="3"/>
  <c r="L8" i="3"/>
  <c r="L7" i="3" s="1"/>
  <c r="L58" i="3"/>
  <c r="O58" i="3"/>
  <c r="S10" i="3"/>
  <c r="P6" i="3"/>
  <c r="O77" i="3"/>
  <c r="S65" i="3"/>
  <c r="S83" i="3"/>
  <c r="I7" i="3"/>
  <c r="K64" i="3"/>
  <c r="L64" i="3"/>
  <c r="S74" i="3"/>
  <c r="O8" i="3"/>
  <c r="O7" i="3" s="1"/>
  <c r="O71" i="3"/>
  <c r="N64" i="3"/>
  <c r="N57" i="3" s="1"/>
  <c r="S62" i="3"/>
  <c r="S67" i="3"/>
  <c r="S79" i="3"/>
  <c r="S59" i="3"/>
  <c r="N8" i="3"/>
  <c r="N7" i="3" s="1"/>
  <c r="K58" i="3"/>
  <c r="S12" i="3"/>
  <c r="K71" i="3"/>
  <c r="S61" i="3"/>
  <c r="S78" i="3"/>
  <c r="S66" i="3"/>
  <c r="K77" i="3"/>
  <c r="S60" i="3"/>
  <c r="S72" i="3"/>
  <c r="S84" i="3"/>
  <c r="M77" i="3"/>
  <c r="M70" i="3" s="1"/>
  <c r="M16" i="3"/>
  <c r="S16" i="3" s="1"/>
  <c r="M64" i="3"/>
  <c r="S73" i="3"/>
  <c r="O64" i="3"/>
  <c r="I32" i="3"/>
  <c r="S32" i="3" s="1"/>
  <c r="S49" i="3"/>
  <c r="N77" i="3"/>
  <c r="S9" i="3"/>
  <c r="L71" i="3"/>
  <c r="M58" i="3"/>
  <c r="M8" i="3"/>
  <c r="N71" i="3"/>
  <c r="I70" i="3"/>
  <c r="I57" i="3"/>
  <c r="P91" i="3" l="1"/>
  <c r="P90" i="3" s="1"/>
  <c r="P89" i="3" s="1"/>
  <c r="P92" i="3" s="1"/>
  <c r="Q90" i="3"/>
  <c r="Q89" i="3" s="1"/>
  <c r="Q91" i="3"/>
  <c r="L70" i="3"/>
  <c r="N6" i="3"/>
  <c r="Q92" i="3"/>
  <c r="L57" i="3"/>
  <c r="K57" i="3"/>
  <c r="L6" i="3"/>
  <c r="O57" i="3"/>
  <c r="O6" i="3" s="1"/>
  <c r="S58" i="3"/>
  <c r="O70" i="3"/>
  <c r="S77" i="3"/>
  <c r="S64" i="3"/>
  <c r="M7" i="3"/>
  <c r="K70" i="3"/>
  <c r="M57" i="3"/>
  <c r="K7" i="3"/>
  <c r="S8" i="3"/>
  <c r="S71" i="3"/>
  <c r="N70" i="3"/>
  <c r="I6" i="3"/>
  <c r="I91" i="3" s="1"/>
  <c r="O91" i="3" l="1"/>
  <c r="O90" i="3" s="1"/>
  <c r="O89" i="3" s="1"/>
  <c r="O92" i="3" s="1"/>
  <c r="L91" i="3"/>
  <c r="L90" i="3" s="1"/>
  <c r="L89" i="3" s="1"/>
  <c r="N91" i="3"/>
  <c r="N90" i="3" s="1"/>
  <c r="N89" i="3" s="1"/>
  <c r="K6" i="3"/>
  <c r="S57" i="3"/>
  <c r="L92" i="3"/>
  <c r="M6" i="3"/>
  <c r="S70" i="3"/>
  <c r="S7" i="3"/>
  <c r="N92" i="3"/>
  <c r="I90" i="3"/>
  <c r="K91" i="3" l="1"/>
  <c r="K90" i="3" s="1"/>
  <c r="M91" i="3"/>
  <c r="M90" i="3" s="1"/>
  <c r="M89" i="3" s="1"/>
  <c r="M92" i="3" s="1"/>
  <c r="S6" i="3"/>
  <c r="I89" i="3"/>
  <c r="S91" i="3" l="1"/>
  <c r="K89" i="3"/>
  <c r="K92" i="3" s="1"/>
  <c r="S90" i="3"/>
  <c r="I92" i="3"/>
  <c r="S92" i="3" s="1"/>
  <c r="S89" i="3"/>
  <c r="S16" i="1" l="1"/>
  <c r="K42" i="1"/>
  <c r="K72" i="1"/>
  <c r="L72" i="1"/>
  <c r="K84" i="1"/>
  <c r="I88" i="1"/>
  <c r="S88" i="1" s="1"/>
  <c r="I87" i="1"/>
  <c r="S87" i="1" s="1"/>
  <c r="I86" i="1"/>
  <c r="S86" i="1" s="1"/>
  <c r="I85" i="1"/>
  <c r="S85" i="1" s="1"/>
  <c r="I82" i="1"/>
  <c r="S82" i="1" s="1"/>
  <c r="I81" i="1"/>
  <c r="S81" i="1" s="1"/>
  <c r="I80" i="1"/>
  <c r="S80" i="1" s="1"/>
  <c r="I79" i="1"/>
  <c r="S79" i="1" s="1"/>
  <c r="I76" i="1"/>
  <c r="S76" i="1" s="1"/>
  <c r="I75" i="1"/>
  <c r="S75" i="1" s="1"/>
  <c r="I74" i="1"/>
  <c r="S74" i="1" s="1"/>
  <c r="I73" i="1"/>
  <c r="S73" i="1" s="1"/>
  <c r="I69" i="1"/>
  <c r="S69" i="1" s="1"/>
  <c r="I68" i="1"/>
  <c r="S68" i="1" s="1"/>
  <c r="I67" i="1"/>
  <c r="S67" i="1" s="1"/>
  <c r="I66" i="1"/>
  <c r="S66" i="1" s="1"/>
  <c r="I64" i="1"/>
  <c r="S64" i="1" s="1"/>
  <c r="I63" i="1"/>
  <c r="S63" i="1" s="1"/>
  <c r="I62" i="1"/>
  <c r="S62" i="1" s="1"/>
  <c r="I61" i="1"/>
  <c r="S61" i="1" s="1"/>
  <c r="I60" i="1"/>
  <c r="S60" i="1" s="1"/>
  <c r="I56" i="1"/>
  <c r="S56" i="1" s="1"/>
  <c r="I55" i="1"/>
  <c r="S55" i="1" s="1"/>
  <c r="I54" i="1"/>
  <c r="S54" i="1" s="1"/>
  <c r="I53" i="1"/>
  <c r="S53" i="1" s="1"/>
  <c r="I52" i="1"/>
  <c r="S52" i="1" s="1"/>
  <c r="I51" i="1"/>
  <c r="S51" i="1" s="1"/>
  <c r="I48" i="1"/>
  <c r="S48" i="1" s="1"/>
  <c r="I47" i="1"/>
  <c r="S47" i="1" s="1"/>
  <c r="I46" i="1"/>
  <c r="S46" i="1" s="1"/>
  <c r="I45" i="1"/>
  <c r="S45" i="1" s="1"/>
  <c r="I44" i="1"/>
  <c r="S44" i="1" s="1"/>
  <c r="I43" i="1"/>
  <c r="S43" i="1" s="1"/>
  <c r="I40" i="1"/>
  <c r="S40" i="1" s="1"/>
  <c r="I39" i="1"/>
  <c r="S39" i="1" s="1"/>
  <c r="I38" i="1"/>
  <c r="S38" i="1" s="1"/>
  <c r="I37" i="1"/>
  <c r="S37" i="1" s="1"/>
  <c r="I36" i="1"/>
  <c r="S36" i="1" s="1"/>
  <c r="I35" i="1"/>
  <c r="S35" i="1" s="1"/>
  <c r="I31" i="1"/>
  <c r="S31" i="1" s="1"/>
  <c r="I30" i="1"/>
  <c r="S30" i="1" s="1"/>
  <c r="I29" i="1"/>
  <c r="S29" i="1" s="1"/>
  <c r="I28" i="1"/>
  <c r="S28" i="1" s="1"/>
  <c r="I27" i="1"/>
  <c r="S27" i="1" s="1"/>
  <c r="I26" i="1"/>
  <c r="S26" i="1" s="1"/>
  <c r="I23" i="1"/>
  <c r="S23" i="1" s="1"/>
  <c r="I22" i="1"/>
  <c r="S22" i="1" s="1"/>
  <c r="I21" i="1"/>
  <c r="S21" i="1" s="1"/>
  <c r="I20" i="1"/>
  <c r="S20" i="1" s="1"/>
  <c r="I19" i="1"/>
  <c r="S19" i="1" s="1"/>
  <c r="I18" i="1"/>
  <c r="S18" i="1" s="1"/>
  <c r="I11" i="1"/>
  <c r="I12" i="1"/>
  <c r="I13" i="1"/>
  <c r="I14" i="1"/>
  <c r="I15" i="1"/>
  <c r="I10" i="1"/>
  <c r="S10" i="1" s="1"/>
  <c r="S15" i="1" l="1"/>
  <c r="S13" i="1"/>
  <c r="S14" i="1"/>
  <c r="I72" i="1"/>
  <c r="S12" i="1"/>
  <c r="S11" i="1"/>
  <c r="I84" i="1"/>
  <c r="I78" i="1"/>
  <c r="I25" i="1"/>
  <c r="I50" i="1"/>
  <c r="I34" i="1"/>
  <c r="I42" i="1"/>
  <c r="I59" i="1"/>
  <c r="I65" i="1"/>
  <c r="K65" i="1"/>
  <c r="I9" i="1"/>
  <c r="I17" i="1"/>
  <c r="L34" i="1"/>
  <c r="L59" i="1"/>
  <c r="K50" i="1"/>
  <c r="K59" i="1"/>
  <c r="L17" i="1"/>
  <c r="K17" i="1"/>
  <c r="L42" i="1"/>
  <c r="K25" i="1"/>
  <c r="K9" i="1"/>
  <c r="K34" i="1"/>
  <c r="L84" i="1"/>
  <c r="I33" i="1" l="1"/>
  <c r="K33" i="1"/>
  <c r="I58" i="1"/>
  <c r="I71" i="1"/>
  <c r="I8" i="1"/>
  <c r="K8" i="1"/>
  <c r="K78" i="1"/>
  <c r="K71" i="1" s="1"/>
  <c r="M84" i="1"/>
  <c r="M34" i="1"/>
  <c r="L9" i="1"/>
  <c r="N17" i="1"/>
  <c r="M17" i="1"/>
  <c r="N59" i="1"/>
  <c r="M72" i="1"/>
  <c r="O17" i="1"/>
  <c r="M78" i="1"/>
  <c r="L25" i="1"/>
  <c r="M65" i="1"/>
  <c r="N42" i="1"/>
  <c r="L50" i="1"/>
  <c r="L33" i="1" s="1"/>
  <c r="L78" i="1"/>
  <c r="L71" i="1" s="1"/>
  <c r="N25" i="1"/>
  <c r="M42" i="1"/>
  <c r="M59" i="1"/>
  <c r="L65" i="1"/>
  <c r="L58" i="1" s="1"/>
  <c r="O59" i="1"/>
  <c r="N50" i="1"/>
  <c r="M25" i="1"/>
  <c r="K58" i="1"/>
  <c r="F7" i="5" l="1"/>
  <c r="K7" i="1"/>
  <c r="I7" i="1"/>
  <c r="M58" i="1"/>
  <c r="N72" i="1"/>
  <c r="M71" i="1"/>
  <c r="O50" i="1"/>
  <c r="O42" i="1"/>
  <c r="P42" i="1"/>
  <c r="O84" i="1"/>
  <c r="P25" i="1"/>
  <c r="O34" i="1"/>
  <c r="Q78" i="1"/>
  <c r="M9" i="1"/>
  <c r="M8" i="1" s="1"/>
  <c r="O25" i="1"/>
  <c r="L8" i="1"/>
  <c r="L7" i="1" s="1"/>
  <c r="L92" i="1" s="1"/>
  <c r="Q84" i="1"/>
  <c r="P17" i="1"/>
  <c r="N78" i="1"/>
  <c r="N34" i="1"/>
  <c r="N33" i="1" s="1"/>
  <c r="Q25" i="1"/>
  <c r="M50" i="1"/>
  <c r="M33" i="1" s="1"/>
  <c r="P78" i="1"/>
  <c r="P84" i="1"/>
  <c r="O72" i="1"/>
  <c r="P59" i="1"/>
  <c r="O78" i="1"/>
  <c r="P65" i="1"/>
  <c r="N84" i="1"/>
  <c r="P72" i="1"/>
  <c r="Q17" i="1"/>
  <c r="N65" i="1"/>
  <c r="N58" i="1" s="1"/>
  <c r="S78" i="1" l="1"/>
  <c r="S84" i="1"/>
  <c r="S25" i="1"/>
  <c r="S17" i="1"/>
  <c r="I92" i="1"/>
  <c r="K92" i="1"/>
  <c r="K91" i="1" s="1"/>
  <c r="K90" i="1" s="1"/>
  <c r="K93" i="1" s="1"/>
  <c r="I6" i="5" s="1"/>
  <c r="F6" i="5"/>
  <c r="Q34" i="1"/>
  <c r="O71" i="1"/>
  <c r="L91" i="1"/>
  <c r="L90" i="1" s="1"/>
  <c r="L93" i="1" s="1"/>
  <c r="I7" i="5" s="1"/>
  <c r="N71" i="1"/>
  <c r="O65" i="1"/>
  <c r="N9" i="1"/>
  <c r="N8" i="1" s="1"/>
  <c r="N7" i="1" s="1"/>
  <c r="N92" i="1" s="1"/>
  <c r="P71" i="1"/>
  <c r="O9" i="1"/>
  <c r="O8" i="1" s="1"/>
  <c r="P9" i="1"/>
  <c r="P8" i="1" s="1"/>
  <c r="Q65" i="1"/>
  <c r="Q42" i="1"/>
  <c r="S42" i="1" s="1"/>
  <c r="P50" i="1"/>
  <c r="Q72" i="1"/>
  <c r="Q71" i="1" s="1"/>
  <c r="Q50" i="1"/>
  <c r="P34" i="1"/>
  <c r="S34" i="1" s="1"/>
  <c r="M7" i="1"/>
  <c r="M92" i="1" s="1"/>
  <c r="O33" i="1"/>
  <c r="Q59" i="1"/>
  <c r="S59" i="1" s="1"/>
  <c r="P58" i="1"/>
  <c r="S50" i="1" l="1"/>
  <c r="S71" i="1"/>
  <c r="S72" i="1"/>
  <c r="O58" i="1"/>
  <c r="S65" i="1"/>
  <c r="I91" i="1"/>
  <c r="I90" i="1" s="1"/>
  <c r="P33" i="1"/>
  <c r="O7" i="1"/>
  <c r="M91" i="1"/>
  <c r="M90" i="1" s="1"/>
  <c r="M93" i="1" s="1"/>
  <c r="I8" i="5" s="1"/>
  <c r="Q9" i="1"/>
  <c r="Q58" i="1"/>
  <c r="N91" i="1"/>
  <c r="N90" i="1" s="1"/>
  <c r="N93" i="1" s="1"/>
  <c r="I9" i="5" s="1"/>
  <c r="Q33" i="1"/>
  <c r="S33" i="1" l="1"/>
  <c r="S58" i="1"/>
  <c r="Q8" i="1"/>
  <c r="S8" i="1" s="1"/>
  <c r="S9" i="1"/>
  <c r="O92" i="1"/>
  <c r="P7" i="1"/>
  <c r="F9" i="5"/>
  <c r="I93" i="1"/>
  <c r="I10" i="5"/>
  <c r="Q7" i="1"/>
  <c r="Q92" i="1" s="1"/>
  <c r="S7" i="1" l="1"/>
  <c r="O91" i="1"/>
  <c r="P92" i="1"/>
  <c r="P91" i="1" s="1"/>
  <c r="P90" i="1" s="1"/>
  <c r="P93" i="1" s="1"/>
  <c r="I12" i="5" s="1"/>
  <c r="F5" i="5"/>
  <c r="S92" i="1" l="1"/>
  <c r="F13" i="5"/>
  <c r="F12" i="5"/>
  <c r="O90" i="1"/>
  <c r="J10" i="5"/>
  <c r="K10" i="5"/>
  <c r="Q91" i="1"/>
  <c r="S91" i="1" s="1"/>
  <c r="J7" i="5"/>
  <c r="J6" i="5"/>
  <c r="K6" i="5" s="1"/>
  <c r="J9" i="5"/>
  <c r="J12" i="5"/>
  <c r="J8" i="5"/>
  <c r="O93" i="1" l="1"/>
  <c r="Q90" i="1"/>
  <c r="S90" i="1" s="1"/>
  <c r="K7" i="5"/>
  <c r="K8" i="5" s="1"/>
  <c r="K9" i="5" s="1"/>
  <c r="I11" i="5" l="1"/>
  <c r="J11" i="5" s="1"/>
  <c r="K11" i="5" s="1"/>
  <c r="K12" i="5" s="1"/>
  <c r="Q93" i="1"/>
  <c r="S93" i="1" s="1"/>
  <c r="I13" i="5" l="1"/>
  <c r="I15" i="5" l="1"/>
  <c r="J13" i="5"/>
  <c r="J15" i="5" l="1"/>
  <c r="K13" i="5"/>
</calcChain>
</file>

<file path=xl/sharedStrings.xml><?xml version="1.0" encoding="utf-8"?>
<sst xmlns="http://schemas.openxmlformats.org/spreadsheetml/2006/main" count="562" uniqueCount="150">
  <si>
    <t>Call for Proposals Reference</t>
  </si>
  <si>
    <t>En Euro</t>
  </si>
  <si>
    <t>Expenditure Plan</t>
  </si>
  <si>
    <t>Total Budget Amount</t>
  </si>
  <si>
    <t>Period</t>
  </si>
  <si>
    <t>Budget amount</t>
  </si>
  <si>
    <t>% of Total Budget</t>
  </si>
  <si>
    <t>% Cumulative on Total Budget</t>
  </si>
  <si>
    <t>Expected Start Date</t>
  </si>
  <si>
    <t>Operational Costs</t>
  </si>
  <si>
    <t>Q1</t>
  </si>
  <si>
    <t>Expected End Date</t>
  </si>
  <si>
    <t>Management Costs</t>
  </si>
  <si>
    <t>Q2</t>
  </si>
  <si>
    <t>Project Duration (months)</t>
  </si>
  <si>
    <t>% of Structural Costs</t>
  </si>
  <si>
    <t>Q3</t>
  </si>
  <si>
    <t>Structural Costs</t>
  </si>
  <si>
    <t>Q4</t>
  </si>
  <si>
    <t>Y1</t>
  </si>
  <si>
    <t>Total Contribution amount</t>
  </si>
  <si>
    <t>Y2</t>
  </si>
  <si>
    <t>% of Applicant’s Contribution</t>
  </si>
  <si>
    <t>Y3</t>
  </si>
  <si>
    <t>Total Amount of Enabel Grant Requested</t>
  </si>
  <si>
    <t>Y4</t>
  </si>
  <si>
    <t>Grantee information</t>
  </si>
  <si>
    <t>Total</t>
  </si>
  <si>
    <t>Organization Name</t>
  </si>
  <si>
    <t>Organization Type</t>
  </si>
  <si>
    <t>Action Title</t>
  </si>
  <si>
    <t>Total Budget of the Action in Euro</t>
  </si>
  <si>
    <t>Grant Ref.</t>
  </si>
  <si>
    <t>Grantee</t>
  </si>
  <si>
    <t>Budget Details</t>
  </si>
  <si>
    <t>Budget Forecasting</t>
  </si>
  <si>
    <t>Unit</t>
  </si>
  <si>
    <t>Qty</t>
  </si>
  <si>
    <t>Unit Cost</t>
  </si>
  <si>
    <t>% Allocation</t>
  </si>
  <si>
    <t>Total Budget</t>
  </si>
  <si>
    <t>Check</t>
  </si>
  <si>
    <t>A</t>
  </si>
  <si>
    <t>Output/Result 1</t>
  </si>
  <si>
    <t>1.1</t>
  </si>
  <si>
    <t>Activity 1</t>
  </si>
  <si>
    <t>1.1.1</t>
  </si>
  <si>
    <t>Cost item 1</t>
  </si>
  <si>
    <t>1.1.2</t>
  </si>
  <si>
    <t>Cost item 2</t>
  </si>
  <si>
    <t>1.1.3</t>
  </si>
  <si>
    <t>Cost item 3</t>
  </si>
  <si>
    <t>1.1.4</t>
  </si>
  <si>
    <t>Cost item 4</t>
  </si>
  <si>
    <t>1.1.5</t>
  </si>
  <si>
    <t>Cost item 5</t>
  </si>
  <si>
    <t>1.1.6</t>
  </si>
  <si>
    <t>Cost item 6</t>
  </si>
  <si>
    <t>1.2</t>
  </si>
  <si>
    <t>Activity 2</t>
  </si>
  <si>
    <t>1.2.1</t>
  </si>
  <si>
    <t>1.2.2</t>
  </si>
  <si>
    <t>1.2.3</t>
  </si>
  <si>
    <t>1.2.4</t>
  </si>
  <si>
    <t>1.2.5</t>
  </si>
  <si>
    <t>1.2.6</t>
  </si>
  <si>
    <t>1.3</t>
  </si>
  <si>
    <t>Activity 3</t>
  </si>
  <si>
    <t>1.3.1</t>
  </si>
  <si>
    <t>1.3.2</t>
  </si>
  <si>
    <t>1.3.3</t>
  </si>
  <si>
    <t>1.3.4</t>
  </si>
  <si>
    <t>1.3.5</t>
  </si>
  <si>
    <t>1.3.6</t>
  </si>
  <si>
    <t>Output/Result 2</t>
  </si>
  <si>
    <t>2.1</t>
  </si>
  <si>
    <t>2.1.1</t>
  </si>
  <si>
    <t>2.1.2</t>
  </si>
  <si>
    <t xml:space="preserve"> </t>
  </si>
  <si>
    <t>2.1.3</t>
  </si>
  <si>
    <t>2.1.4</t>
  </si>
  <si>
    <t>2.1.5</t>
  </si>
  <si>
    <t>2.1.6</t>
  </si>
  <si>
    <t>2.2</t>
  </si>
  <si>
    <t>2.2.1</t>
  </si>
  <si>
    <t>2.2.2</t>
  </si>
  <si>
    <t>2.2.3</t>
  </si>
  <si>
    <t>2.2.4</t>
  </si>
  <si>
    <t>2.2.5</t>
  </si>
  <si>
    <t>2.2.6</t>
  </si>
  <si>
    <t>2.3</t>
  </si>
  <si>
    <t>2.3.1</t>
  </si>
  <si>
    <t>2.3.2</t>
  </si>
  <si>
    <t>2.3.3</t>
  </si>
  <si>
    <t>2.3.4</t>
  </si>
  <si>
    <t>2.3.5</t>
  </si>
  <si>
    <t>2.3.6</t>
  </si>
  <si>
    <t>General Means</t>
  </si>
  <si>
    <t>3.1</t>
  </si>
  <si>
    <t>Human Ressources</t>
  </si>
  <si>
    <t>3.1.1</t>
  </si>
  <si>
    <t>3.1.2</t>
  </si>
  <si>
    <t>3.1.3</t>
  </si>
  <si>
    <t>3.1.4</t>
  </si>
  <si>
    <t>3.2</t>
  </si>
  <si>
    <t>Functioning costs</t>
  </si>
  <si>
    <t>3.2.1</t>
  </si>
  <si>
    <t>3.2.2</t>
  </si>
  <si>
    <t>3.2.3</t>
  </si>
  <si>
    <t>3.2.4</t>
  </si>
  <si>
    <t>B</t>
  </si>
  <si>
    <t>Monitoring - Evaluation - Capitalization - Audit</t>
  </si>
  <si>
    <t>C</t>
  </si>
  <si>
    <t>Structure cost (max 7% of the operational cost)</t>
  </si>
  <si>
    <t>TOTAL COSTS (A+B+C)</t>
  </si>
  <si>
    <t>BUDGET for the Action in Euro</t>
  </si>
  <si>
    <t>Operational staff paid by the beneficiary</t>
  </si>
  <si>
    <t>man/month</t>
  </si>
  <si>
    <t>International expert 1</t>
  </si>
  <si>
    <t>Motorbike</t>
  </si>
  <si>
    <t>unit</t>
  </si>
  <si>
    <t>Motorbike fuel</t>
  </si>
  <si>
    <t>liter</t>
  </si>
  <si>
    <t>International studies (consultancy)</t>
  </si>
  <si>
    <t>day</t>
  </si>
  <si>
    <t>Laptop for the teaching expert</t>
  </si>
  <si>
    <t>Conference room</t>
  </si>
  <si>
    <t>Catering</t>
  </si>
  <si>
    <t>Translation</t>
  </si>
  <si>
    <t>Accommodation</t>
  </si>
  <si>
    <t>Flight ticket</t>
  </si>
  <si>
    <t>Per diem</t>
  </si>
  <si>
    <t>Teaching materials</t>
  </si>
  <si>
    <t>Output/Result  2</t>
  </si>
  <si>
    <t>Project Coordinator</t>
  </si>
  <si>
    <t>Lead Teaching Expert</t>
  </si>
  <si>
    <t>Accountant</t>
  </si>
  <si>
    <t>Driver</t>
  </si>
  <si>
    <t>Coordination vehicle</t>
  </si>
  <si>
    <t>month</t>
  </si>
  <si>
    <t>Fuel for coordination vehicle</t>
  </si>
  <si>
    <t>Communication</t>
  </si>
  <si>
    <t>Director</t>
  </si>
  <si>
    <t>Finance Director</t>
  </si>
  <si>
    <t>Administrative Assistant</t>
  </si>
  <si>
    <t>Office rental (representation)</t>
  </si>
  <si>
    <t>Electricity</t>
  </si>
  <si>
    <t>Evaluation</t>
  </si>
  <si>
    <t>Capitalisation</t>
  </si>
  <si>
    <t>Audit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</si>
</sst>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color theme="5" tint="-0.249977111117893"/>
      <name val="Arial"/>
      <family val="2"/>
    </font>
    <font>
      <sz val="8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8"/>
      <color rgb="FF3C7D22"/>
      <name val="Aptos Narrow"/>
      <family val="2"/>
      <scheme val="minor"/>
    </font>
    <font>
      <b/>
      <sz val="8"/>
      <color rgb="FF3C7D22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1"/>
      <color rgb="FFFFFFFF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i/>
      <sz val="9"/>
      <color rgb="FFFFFFFF"/>
      <name val="Aptos Narrow"/>
      <family val="2"/>
      <scheme val="minor"/>
    </font>
    <font>
      <b/>
      <sz val="1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name val="Arial"/>
      <family val="2"/>
    </font>
    <font>
      <sz val="9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97232"/>
        <bgColor indexed="64"/>
      </patternFill>
    </fill>
    <fill>
      <patternFill patternType="solid">
        <fgColor rgb="FF757171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21">
    <xf numFmtId="0" fontId="0" fillId="0" borderId="0" xfId="0"/>
    <xf numFmtId="0" fontId="4" fillId="0" borderId="0" xfId="2" applyFont="1"/>
    <xf numFmtId="4" fontId="2" fillId="0" borderId="0" xfId="0" applyNumberFormat="1" applyFont="1"/>
    <xf numFmtId="4" fontId="2" fillId="2" borderId="0" xfId="0" applyNumberFormat="1" applyFont="1" applyFill="1"/>
    <xf numFmtId="0" fontId="6" fillId="3" borderId="0" xfId="0" applyFont="1" applyFill="1"/>
    <xf numFmtId="0" fontId="6" fillId="3" borderId="0" xfId="0" quotePrefix="1" applyFont="1" applyFill="1" applyAlignment="1">
      <alignment horizontal="left"/>
    </xf>
    <xf numFmtId="0" fontId="2" fillId="4" borderId="0" xfId="0" applyFont="1" applyFill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4" fontId="6" fillId="0" borderId="0" xfId="0" applyNumberFormat="1" applyFont="1"/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0" xfId="0" applyNumberFormat="1" applyFont="1"/>
    <xf numFmtId="0" fontId="0" fillId="0" borderId="0" xfId="0" applyAlignment="1">
      <alignment horizontal="center"/>
    </xf>
    <xf numFmtId="4" fontId="2" fillId="2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2" fillId="2" borderId="1" xfId="0" applyNumberFormat="1" applyFont="1" applyFill="1" applyBorder="1"/>
    <xf numFmtId="4" fontId="6" fillId="3" borderId="1" xfId="0" applyNumberFormat="1" applyFont="1" applyFill="1" applyBorder="1"/>
    <xf numFmtId="4" fontId="6" fillId="3" borderId="0" xfId="0" applyNumberFormat="1" applyFont="1" applyFill="1"/>
    <xf numFmtId="4" fontId="2" fillId="4" borderId="1" xfId="0" applyNumberFormat="1" applyFont="1" applyFill="1" applyBorder="1"/>
    <xf numFmtId="4" fontId="2" fillId="4" borderId="0" xfId="0" applyNumberFormat="1" applyFont="1" applyFill="1"/>
    <xf numFmtId="4" fontId="0" fillId="0" borderId="1" xfId="0" applyNumberFormat="1" applyBorder="1"/>
    <xf numFmtId="4" fontId="2" fillId="2" borderId="3" xfId="0" applyNumberFormat="1" applyFont="1" applyFill="1" applyBorder="1"/>
    <xf numFmtId="4" fontId="6" fillId="3" borderId="3" xfId="0" applyNumberFormat="1" applyFont="1" applyFill="1" applyBorder="1"/>
    <xf numFmtId="4" fontId="2" fillId="4" borderId="3" xfId="0" applyNumberFormat="1" applyFont="1" applyFill="1" applyBorder="1"/>
    <xf numFmtId="4" fontId="0" fillId="0" borderId="3" xfId="0" applyNumberFormat="1" applyBorder="1"/>
    <xf numFmtId="4" fontId="2" fillId="2" borderId="2" xfId="0" applyNumberFormat="1" applyFont="1" applyFill="1" applyBorder="1"/>
    <xf numFmtId="4" fontId="6" fillId="3" borderId="2" xfId="0" applyNumberFormat="1" applyFont="1" applyFill="1" applyBorder="1"/>
    <xf numFmtId="4" fontId="2" fillId="4" borderId="2" xfId="0" applyNumberFormat="1" applyFont="1" applyFill="1" applyBorder="1"/>
    <xf numFmtId="4" fontId="0" fillId="0" borderId="2" xfId="0" applyNumberFormat="1" applyBorder="1"/>
    <xf numFmtId="0" fontId="6" fillId="3" borderId="3" xfId="0" applyFont="1" applyFill="1" applyBorder="1"/>
    <xf numFmtId="0" fontId="2" fillId="4" borderId="3" xfId="0" applyFont="1" applyFill="1" applyBorder="1"/>
    <xf numFmtId="0" fontId="0" fillId="0" borderId="3" xfId="0" applyBorder="1"/>
    <xf numFmtId="4" fontId="2" fillId="0" borderId="3" xfId="0" applyNumberFormat="1" applyFont="1" applyBorder="1" applyAlignment="1">
      <alignment horizontal="centerContinuous"/>
    </xf>
    <xf numFmtId="0" fontId="2" fillId="5" borderId="1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4" fontId="2" fillId="5" borderId="10" xfId="0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centerContinuous"/>
    </xf>
    <xf numFmtId="0" fontId="2" fillId="6" borderId="6" xfId="0" applyFont="1" applyFill="1" applyBorder="1" applyAlignment="1">
      <alignment horizontal="centerContinuous"/>
    </xf>
    <xf numFmtId="4" fontId="2" fillId="6" borderId="7" xfId="0" applyNumberFormat="1" applyFont="1" applyFill="1" applyBorder="1" applyAlignment="1">
      <alignment horizontal="centerContinuous"/>
    </xf>
    <xf numFmtId="0" fontId="2" fillId="6" borderId="7" xfId="0" applyFont="1" applyFill="1" applyBorder="1" applyAlignment="1">
      <alignment horizontal="centerContinuous"/>
    </xf>
    <xf numFmtId="4" fontId="2" fillId="7" borderId="3" xfId="0" applyNumberFormat="1" applyFont="1" applyFill="1" applyBorder="1"/>
    <xf numFmtId="4" fontId="0" fillId="0" borderId="0" xfId="0" applyNumberFormat="1" applyAlignment="1">
      <alignment horizontal="right"/>
    </xf>
    <xf numFmtId="4" fontId="2" fillId="4" borderId="0" xfId="0" applyNumberFormat="1" applyFont="1" applyFill="1" applyAlignment="1">
      <alignment horizontal="right"/>
    </xf>
    <xf numFmtId="4" fontId="6" fillId="3" borderId="0" xfId="0" applyNumberFormat="1" applyFont="1" applyFill="1" applyAlignment="1">
      <alignment horizontal="right"/>
    </xf>
    <xf numFmtId="4" fontId="2" fillId="2" borderId="0" xfId="0" applyNumberFormat="1" applyFont="1" applyFill="1" applyAlignment="1">
      <alignment horizontal="right"/>
    </xf>
    <xf numFmtId="9" fontId="0" fillId="0" borderId="0" xfId="1" applyFont="1" applyAlignment="1">
      <alignment horizontal="center"/>
    </xf>
    <xf numFmtId="9" fontId="2" fillId="4" borderId="0" xfId="1" applyFont="1" applyFill="1" applyAlignment="1">
      <alignment horizontal="center"/>
    </xf>
    <xf numFmtId="9" fontId="6" fillId="3" borderId="0" xfId="1" applyFont="1" applyFill="1" applyAlignment="1">
      <alignment horizontal="center"/>
    </xf>
    <xf numFmtId="9" fontId="2" fillId="2" borderId="0" xfId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4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4" fontId="13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4" xfId="0" applyBorder="1"/>
    <xf numFmtId="4" fontId="2" fillId="0" borderId="4" xfId="0" applyNumberFormat="1" applyFont="1" applyBorder="1"/>
    <xf numFmtId="4" fontId="0" fillId="0" borderId="4" xfId="0" applyNumberFormat="1" applyBorder="1"/>
    <xf numFmtId="0" fontId="2" fillId="0" borderId="4" xfId="0" applyFont="1" applyBorder="1"/>
    <xf numFmtId="0" fontId="15" fillId="7" borderId="4" xfId="0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4" fontId="18" fillId="0" borderId="6" xfId="0" applyNumberFormat="1" applyFont="1" applyBorder="1"/>
    <xf numFmtId="164" fontId="18" fillId="0" borderId="7" xfId="1" applyNumberFormat="1" applyFont="1" applyBorder="1"/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" fontId="16" fillId="0" borderId="0" xfId="0" applyNumberFormat="1" applyFont="1"/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" fontId="17" fillId="0" borderId="0" xfId="0" applyNumberFormat="1" applyFont="1"/>
    <xf numFmtId="164" fontId="13" fillId="0" borderId="0" xfId="1" applyNumberFormat="1" applyFont="1" applyBorder="1" applyAlignment="1">
      <alignment horizontal="center"/>
    </xf>
    <xf numFmtId="164" fontId="13" fillId="0" borderId="3" xfId="1" applyNumberFormat="1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4" fontId="17" fillId="0" borderId="9" xfId="0" applyNumberFormat="1" applyFont="1" applyBorder="1"/>
    <xf numFmtId="164" fontId="13" fillId="0" borderId="9" xfId="1" applyNumberFormat="1" applyFont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16" fillId="0" borderId="0" xfId="0" applyFont="1"/>
    <xf numFmtId="0" fontId="0" fillId="8" borderId="6" xfId="0" applyFill="1" applyBorder="1"/>
    <xf numFmtId="0" fontId="0" fillId="8" borderId="7" xfId="0" applyFill="1" applyBorder="1"/>
    <xf numFmtId="0" fontId="0" fillId="0" borderId="4" xfId="0" applyBorder="1" applyAlignment="1">
      <alignment vertical="center"/>
    </xf>
    <xf numFmtId="0" fontId="0" fillId="8" borderId="7" xfId="0" applyFill="1" applyBorder="1" applyAlignment="1">
      <alignment vertical="center"/>
    </xf>
    <xf numFmtId="0" fontId="20" fillId="0" borderId="0" xfId="0" applyFont="1"/>
    <xf numFmtId="49" fontId="0" fillId="8" borderId="5" xfId="0" applyNumberFormat="1" applyFill="1" applyBorder="1" applyAlignment="1">
      <alignment wrapText="1"/>
    </xf>
    <xf numFmtId="0" fontId="21" fillId="0" borderId="0" xfId="2" applyFont="1"/>
    <xf numFmtId="0" fontId="22" fillId="0" borderId="0" xfId="0" applyFont="1"/>
    <xf numFmtId="0" fontId="0" fillId="8" borderId="4" xfId="0" applyFill="1" applyBorder="1" applyAlignment="1">
      <alignment horizontal="center"/>
    </xf>
    <xf numFmtId="49" fontId="2" fillId="8" borderId="6" xfId="0" applyNumberFormat="1" applyFont="1" applyFill="1" applyBorder="1" applyAlignment="1">
      <alignment vertical="center"/>
    </xf>
    <xf numFmtId="14" fontId="0" fillId="8" borderId="4" xfId="0" applyNumberFormat="1" applyFill="1" applyBorder="1" applyAlignment="1">
      <alignment horizontal="center"/>
    </xf>
    <xf numFmtId="0" fontId="0" fillId="9" borderId="0" xfId="0" applyFill="1" applyAlignment="1">
      <alignment horizontal="center"/>
    </xf>
    <xf numFmtId="49" fontId="0" fillId="8" borderId="4" xfId="0" applyNumberForma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8" borderId="6" xfId="0" applyFill="1" applyBorder="1" applyAlignment="1">
      <alignment vertical="center"/>
    </xf>
    <xf numFmtId="4" fontId="2" fillId="2" borderId="9" xfId="0" applyNumberFormat="1" applyFont="1" applyFill="1" applyBorder="1"/>
    <xf numFmtId="4" fontId="2" fillId="2" borderId="10" xfId="0" applyNumberFormat="1" applyFont="1" applyFill="1" applyBorder="1"/>
    <xf numFmtId="4" fontId="2" fillId="2" borderId="9" xfId="0" applyNumberFormat="1" applyFont="1" applyFill="1" applyBorder="1" applyAlignment="1">
      <alignment horizontal="center"/>
    </xf>
    <xf numFmtId="9" fontId="2" fillId="2" borderId="9" xfId="1" applyFont="1" applyFill="1" applyBorder="1" applyAlignment="1">
      <alignment horizontal="center"/>
    </xf>
    <xf numFmtId="4" fontId="2" fillId="2" borderId="8" xfId="0" applyNumberFormat="1" applyFont="1" applyFill="1" applyBorder="1"/>
    <xf numFmtId="4" fontId="2" fillId="2" borderId="11" xfId="0" applyNumberFormat="1" applyFont="1" applyFill="1" applyBorder="1"/>
    <xf numFmtId="0" fontId="19" fillId="0" borderId="0" xfId="0" applyFont="1"/>
    <xf numFmtId="4" fontId="0" fillId="8" borderId="4" xfId="0" applyNumberFormat="1" applyFill="1" applyBorder="1"/>
    <xf numFmtId="9" fontId="0" fillId="0" borderId="0" xfId="0" applyNumberFormat="1" applyAlignment="1">
      <alignment horizontal="center"/>
    </xf>
    <xf numFmtId="10" fontId="0" fillId="0" borderId="4" xfId="0" applyNumberFormat="1" applyBorder="1" applyAlignment="1">
      <alignment horizontal="center"/>
    </xf>
    <xf numFmtId="9" fontId="0" fillId="10" borderId="4" xfId="0" applyNumberFormat="1" applyFill="1" applyBorder="1"/>
    <xf numFmtId="4" fontId="2" fillId="2" borderId="9" xfId="0" applyNumberFormat="1" applyFont="1" applyFill="1" applyBorder="1" applyAlignment="1">
      <alignment horizontal="right"/>
    </xf>
    <xf numFmtId="0" fontId="18" fillId="0" borderId="5" xfId="0" applyFont="1" applyBorder="1" applyAlignment="1">
      <alignment horizontal="centerContinuous"/>
    </xf>
    <xf numFmtId="0" fontId="16" fillId="0" borderId="6" xfId="0" applyFont="1" applyBorder="1" applyAlignment="1">
      <alignment horizontal="centerContinuous"/>
    </xf>
    <xf numFmtId="0" fontId="16" fillId="0" borderId="7" xfId="0" applyFont="1" applyBorder="1" applyAlignment="1">
      <alignment horizontal="centerContinuous"/>
    </xf>
  </cellXfs>
  <cellStyles count="3">
    <cellStyle name="Normal" xfId="0" builtinId="0"/>
    <cellStyle name="Normal 2" xfId="2" xr:uid="{BE854098-536B-456C-B8CD-7EDFF620D568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63B58-38D2-4361-B11B-4F75D793E302}">
  <sheetPr codeName="Feuil5">
    <tabColor theme="5" tint="0.39997558519241921"/>
  </sheetPr>
  <dimension ref="B3:K18"/>
  <sheetViews>
    <sheetView showGridLines="0" tabSelected="1" workbookViewId="0">
      <selection activeCell="H4" sqref="H4:K5"/>
    </sheetView>
  </sheetViews>
  <sheetFormatPr defaultColWidth="11.42578125" defaultRowHeight="14.45"/>
  <cols>
    <col min="1" max="1" width="5.140625" customWidth="1"/>
    <col min="2" max="2" width="30.7109375" customWidth="1"/>
    <col min="3" max="3" width="22.5703125" customWidth="1"/>
    <col min="5" max="5" width="42" customWidth="1"/>
    <col min="7" max="7" width="5.85546875" customWidth="1"/>
    <col min="8" max="8" width="12.5703125" customWidth="1"/>
    <col min="11" max="11" width="12.140625" customWidth="1"/>
  </cols>
  <sheetData>
    <row r="3" spans="2:11">
      <c r="B3" s="70" t="s">
        <v>0</v>
      </c>
      <c r="C3" s="99"/>
    </row>
    <row r="4" spans="2:11">
      <c r="B4" s="65"/>
      <c r="F4" s="64" t="s">
        <v>1</v>
      </c>
      <c r="H4" s="118" t="s">
        <v>2</v>
      </c>
      <c r="I4" s="119"/>
      <c r="J4" s="119"/>
      <c r="K4" s="120"/>
    </row>
    <row r="5" spans="2:11" ht="24.6">
      <c r="E5" s="69" t="s">
        <v>3</v>
      </c>
      <c r="F5" s="67">
        <f>CT</f>
        <v>0</v>
      </c>
      <c r="H5" s="74" t="s">
        <v>4</v>
      </c>
      <c r="I5" s="75" t="s">
        <v>5</v>
      </c>
      <c r="J5" s="76" t="s">
        <v>6</v>
      </c>
      <c r="K5" s="77" t="s">
        <v>7</v>
      </c>
    </row>
    <row r="6" spans="2:11">
      <c r="B6" s="66" t="s">
        <v>8</v>
      </c>
      <c r="C6" s="101"/>
      <c r="E6" s="66" t="s">
        <v>9</v>
      </c>
      <c r="F6" s="68">
        <f>CO</f>
        <v>0</v>
      </c>
      <c r="H6" s="78" t="s">
        <v>10</v>
      </c>
      <c r="I6" s="79">
        <f>CT_Q1</f>
        <v>0</v>
      </c>
      <c r="J6" s="80" t="str">
        <f t="shared" ref="J6:J13" si="0">IFERROR(I6/$F$5,"-")</f>
        <v>-</v>
      </c>
      <c r="K6" s="81" t="str">
        <f>J6</f>
        <v>-</v>
      </c>
    </row>
    <row r="7" spans="2:11">
      <c r="B7" s="66" t="s">
        <v>11</v>
      </c>
      <c r="C7" s="101"/>
      <c r="E7" s="66" t="s">
        <v>12</v>
      </c>
      <c r="F7" s="68">
        <f>CG</f>
        <v>0</v>
      </c>
      <c r="H7" s="78" t="s">
        <v>13</v>
      </c>
      <c r="I7" s="79">
        <f>CT_Q2</f>
        <v>0</v>
      </c>
      <c r="J7" s="80" t="str">
        <f t="shared" si="0"/>
        <v>-</v>
      </c>
      <c r="K7" s="81" t="str">
        <f>IFERROR(K6+J7,"-")</f>
        <v>-</v>
      </c>
    </row>
    <row r="8" spans="2:11">
      <c r="B8" s="66" t="s">
        <v>14</v>
      </c>
      <c r="C8" s="99"/>
      <c r="E8" s="66" t="s">
        <v>15</v>
      </c>
      <c r="F8" s="116">
        <v>7.0000000000000007E-2</v>
      </c>
      <c r="H8" s="78" t="s">
        <v>16</v>
      </c>
      <c r="I8" s="79">
        <f>CT_Q3</f>
        <v>0</v>
      </c>
      <c r="J8" s="80" t="str">
        <f t="shared" si="0"/>
        <v>-</v>
      </c>
      <c r="K8" s="81" t="str">
        <f t="shared" ref="K8:K13" si="1">IFERROR(K7+J8,"-")</f>
        <v>-</v>
      </c>
    </row>
    <row r="9" spans="2:11">
      <c r="E9" s="66" t="s">
        <v>17</v>
      </c>
      <c r="F9" s="68">
        <f>CS</f>
        <v>0</v>
      </c>
      <c r="H9" s="78" t="s">
        <v>18</v>
      </c>
      <c r="I9" s="79">
        <f>CT_Q4</f>
        <v>0</v>
      </c>
      <c r="J9" s="80" t="str">
        <f t="shared" si="0"/>
        <v>-</v>
      </c>
      <c r="K9" s="81" t="str">
        <f t="shared" si="1"/>
        <v>-</v>
      </c>
    </row>
    <row r="10" spans="2:11">
      <c r="H10" s="82" t="s">
        <v>19</v>
      </c>
      <c r="I10" s="83">
        <f>SUM(I6:I9)</f>
        <v>0</v>
      </c>
      <c r="J10" s="84" t="str">
        <f t="shared" si="0"/>
        <v>-</v>
      </c>
      <c r="K10" s="85" t="str">
        <f>IFERROR(I10/F5,"-")</f>
        <v>-</v>
      </c>
    </row>
    <row r="11" spans="2:11">
      <c r="E11" s="66" t="s">
        <v>20</v>
      </c>
      <c r="F11" s="113"/>
      <c r="H11" s="82" t="s">
        <v>21</v>
      </c>
      <c r="I11" s="83">
        <f>CT_Y2</f>
        <v>0</v>
      </c>
      <c r="J11" s="84" t="str">
        <f t="shared" si="0"/>
        <v>-</v>
      </c>
      <c r="K11" s="81" t="str">
        <f t="shared" si="1"/>
        <v>-</v>
      </c>
    </row>
    <row r="12" spans="2:11">
      <c r="E12" s="66" t="s">
        <v>22</v>
      </c>
      <c r="F12" s="115" t="str">
        <f>IFERROR(F11/F5,"-")</f>
        <v>-</v>
      </c>
      <c r="H12" s="82" t="s">
        <v>23</v>
      </c>
      <c r="I12" s="83">
        <f>CT_Y3</f>
        <v>0</v>
      </c>
      <c r="J12" s="84" t="str">
        <f t="shared" si="0"/>
        <v>-</v>
      </c>
      <c r="K12" s="81" t="str">
        <f t="shared" si="1"/>
        <v>-</v>
      </c>
    </row>
    <row r="13" spans="2:11">
      <c r="E13" s="69" t="s">
        <v>24</v>
      </c>
      <c r="F13" s="67">
        <f>F5-F11</f>
        <v>0</v>
      </c>
      <c r="H13" s="86" t="s">
        <v>25</v>
      </c>
      <c r="I13" s="87">
        <f>CT_Y4</f>
        <v>0</v>
      </c>
      <c r="J13" s="88" t="str">
        <f t="shared" si="0"/>
        <v>-</v>
      </c>
      <c r="K13" s="89" t="str">
        <f t="shared" si="1"/>
        <v>-</v>
      </c>
    </row>
    <row r="14" spans="2:11">
      <c r="H14" s="63"/>
      <c r="I14" s="90"/>
      <c r="J14" s="90"/>
      <c r="K14" s="90"/>
    </row>
    <row r="15" spans="2:11">
      <c r="B15" s="69" t="s">
        <v>26</v>
      </c>
      <c r="H15" s="71" t="s">
        <v>27</v>
      </c>
      <c r="I15" s="72">
        <f>SUM(I10:I13)</f>
        <v>0</v>
      </c>
      <c r="J15" s="73">
        <f>SUM(J10:J13)</f>
        <v>0</v>
      </c>
      <c r="K15" s="90"/>
    </row>
    <row r="16" spans="2:11" ht="22.15" customHeight="1">
      <c r="B16" s="93" t="s">
        <v>28</v>
      </c>
      <c r="C16" s="100"/>
      <c r="D16" s="105"/>
      <c r="E16" s="94"/>
    </row>
    <row r="17" spans="2:8" ht="22.15" customHeight="1">
      <c r="B17" s="93" t="s">
        <v>29</v>
      </c>
      <c r="C17" s="103"/>
      <c r="D17" s="104"/>
      <c r="H17" s="112"/>
    </row>
    <row r="18" spans="2:8" ht="34.9" customHeight="1">
      <c r="B18" s="93" t="s">
        <v>30</v>
      </c>
      <c r="C18" s="96"/>
      <c r="D18" s="91"/>
      <c r="E18" s="92"/>
    </row>
  </sheetData>
  <phoneticPr fontId="5" type="noConversion"/>
  <dataValidations count="1">
    <dataValidation type="list" allowBlank="1" showInputMessage="1" showErrorMessage="1" sqref="C17" xr:uid="{C27DB3F2-5F0B-42F2-850D-0570B1ECF6B5}">
      <formula1>"publique, privée à but non lucratif, privée à but lucratif"</formula1>
    </dataValidation>
  </dataValidations>
  <pageMargins left="0.7" right="0.7" top="0.75" bottom="0.75" header="0.3" footer="0.3"/>
  <ignoredErrors>
    <ignoredError sqref="K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14C33-9653-4600-9754-4C2946045ED1}">
  <sheetPr codeName="Feuil1">
    <tabColor rgb="FFFFC000"/>
  </sheetPr>
  <dimension ref="A1:W93"/>
  <sheetViews>
    <sheetView zoomScale="90" zoomScaleNormal="90" workbookViewId="0">
      <pane xSplit="4" ySplit="7" topLeftCell="E60" activePane="bottomRight" state="frozen"/>
      <selection pane="bottomRight" activeCell="S6" sqref="S6"/>
      <selection pane="bottomLeft" activeCell="A8" sqref="A8"/>
      <selection pane="topRight" activeCell="E1" sqref="E1"/>
    </sheetView>
  </sheetViews>
  <sheetFormatPr defaultColWidth="11.42578125" defaultRowHeight="14.45"/>
  <cols>
    <col min="1" max="1" width="4.42578125" customWidth="1"/>
    <col min="2" max="2" width="4.5703125" customWidth="1"/>
    <col min="3" max="3" width="7.710937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0" width="3.85546875" style="7" customWidth="1"/>
    <col min="18" max="18" width="1.7109375" customWidth="1"/>
    <col min="19" max="19" width="7.7109375" style="10" customWidth="1"/>
  </cols>
  <sheetData>
    <row r="1" spans="1:19" ht="4.9000000000000004" customHeight="1"/>
    <row r="2" spans="1:19" ht="26.45" customHeight="1">
      <c r="B2" s="1" t="s">
        <v>31</v>
      </c>
    </row>
    <row r="3" spans="1:19" ht="8.4499999999999993" customHeight="1">
      <c r="B3" s="1"/>
    </row>
    <row r="4" spans="1:19">
      <c r="A4" s="97" t="s">
        <v>32</v>
      </c>
      <c r="C4" s="95"/>
      <c r="D4" s="102" t="str">
        <f>IF(Grant_Ref="", "-", Grant_Ref)</f>
        <v>-</v>
      </c>
    </row>
    <row r="5" spans="1:19">
      <c r="A5" s="98" t="s">
        <v>33</v>
      </c>
      <c r="C5" s="95"/>
      <c r="D5" s="102" t="str">
        <f>IF(Grantee_Name="", "-", Grantee_Name)</f>
        <v>-</v>
      </c>
      <c r="E5" s="46" t="s">
        <v>34</v>
      </c>
      <c r="F5" s="47"/>
      <c r="G5" s="47"/>
      <c r="H5" s="47"/>
      <c r="I5" s="48"/>
      <c r="J5" s="38"/>
      <c r="K5" s="46" t="s">
        <v>35</v>
      </c>
      <c r="L5" s="47"/>
      <c r="M5" s="47"/>
      <c r="N5" s="47"/>
      <c r="O5" s="47"/>
      <c r="P5" s="47"/>
      <c r="Q5" s="49"/>
    </row>
    <row r="6" spans="1:19">
      <c r="E6" s="43" t="s">
        <v>36</v>
      </c>
      <c r="F6" s="44" t="s">
        <v>37</v>
      </c>
      <c r="G6" s="44" t="s">
        <v>38</v>
      </c>
      <c r="H6" s="44" t="s">
        <v>39</v>
      </c>
      <c r="I6" s="45" t="s">
        <v>40</v>
      </c>
      <c r="J6" s="8"/>
      <c r="K6" s="39" t="s">
        <v>10</v>
      </c>
      <c r="L6" s="40" t="s">
        <v>13</v>
      </c>
      <c r="M6" s="40" t="s">
        <v>16</v>
      </c>
      <c r="N6" s="41" t="s">
        <v>18</v>
      </c>
      <c r="O6" s="42" t="s">
        <v>21</v>
      </c>
      <c r="P6" s="42" t="s">
        <v>23</v>
      </c>
      <c r="Q6" s="42" t="s">
        <v>25</v>
      </c>
      <c r="S6" s="11" t="s">
        <v>41</v>
      </c>
    </row>
    <row r="7" spans="1:19" ht="16.899999999999999" customHeight="1">
      <c r="B7" s="3" t="s">
        <v>42</v>
      </c>
      <c r="C7" s="3" t="s">
        <v>9</v>
      </c>
      <c r="D7" s="27"/>
      <c r="E7" s="14"/>
      <c r="F7" s="3"/>
      <c r="G7" s="3"/>
      <c r="H7" s="14"/>
      <c r="I7" s="27">
        <f>SUBTOTAL(9,I8:I70)</f>
        <v>0</v>
      </c>
      <c r="J7" s="2"/>
      <c r="K7" s="21">
        <f t="shared" ref="K7:Q7" si="0">SUBTOTAL(9,K8:K70)</f>
        <v>0</v>
      </c>
      <c r="L7" s="3">
        <f t="shared" si="0"/>
        <v>0</v>
      </c>
      <c r="M7" s="3">
        <f t="shared" si="0"/>
        <v>0</v>
      </c>
      <c r="N7" s="27">
        <f t="shared" si="0"/>
        <v>0</v>
      </c>
      <c r="O7" s="31">
        <f t="shared" si="0"/>
        <v>0</v>
      </c>
      <c r="P7" s="31">
        <f t="shared" si="0"/>
        <v>0</v>
      </c>
      <c r="Q7" s="31">
        <f t="shared" si="0"/>
        <v>0</v>
      </c>
      <c r="S7" s="12">
        <f>I7-SUM(K7:Q7)</f>
        <v>0</v>
      </c>
    </row>
    <row r="8" spans="1:19">
      <c r="B8" s="4" t="s">
        <v>42</v>
      </c>
      <c r="C8" s="5">
        <v>1</v>
      </c>
      <c r="D8" s="35" t="s">
        <v>43</v>
      </c>
      <c r="E8" s="15"/>
      <c r="F8" s="4"/>
      <c r="G8" s="4"/>
      <c r="H8" s="15"/>
      <c r="I8" s="28">
        <f>+SUBTOTAL(9,I9:I32)</f>
        <v>0</v>
      </c>
      <c r="J8" s="9"/>
      <c r="K8" s="22">
        <f t="shared" ref="K8:Q8" si="1">+SUBTOTAL(9,K9:K32)</f>
        <v>0</v>
      </c>
      <c r="L8" s="23">
        <f t="shared" si="1"/>
        <v>0</v>
      </c>
      <c r="M8" s="23">
        <f t="shared" si="1"/>
        <v>0</v>
      </c>
      <c r="N8" s="28">
        <f t="shared" si="1"/>
        <v>0</v>
      </c>
      <c r="O8" s="32">
        <f t="shared" si="1"/>
        <v>0</v>
      </c>
      <c r="P8" s="32">
        <f t="shared" si="1"/>
        <v>0</v>
      </c>
      <c r="Q8" s="32">
        <f t="shared" si="1"/>
        <v>0</v>
      </c>
      <c r="S8" s="12">
        <f>I8-SUM(K8:Q8)</f>
        <v>0</v>
      </c>
    </row>
    <row r="9" spans="1:19">
      <c r="B9" s="6" t="s">
        <v>42</v>
      </c>
      <c r="C9" s="6" t="s">
        <v>44</v>
      </c>
      <c r="D9" s="36" t="s">
        <v>45</v>
      </c>
      <c r="E9" s="16"/>
      <c r="F9" s="6"/>
      <c r="G9" s="6"/>
      <c r="H9" s="56"/>
      <c r="I9" s="29">
        <f>SUBTOTAL(9,I10:I16)</f>
        <v>0</v>
      </c>
      <c r="J9" s="2"/>
      <c r="K9" s="24">
        <f t="shared" ref="K9:Q9" si="2">SUBTOTAL(9,K10:K16)</f>
        <v>0</v>
      </c>
      <c r="L9" s="25">
        <f t="shared" si="2"/>
        <v>0</v>
      </c>
      <c r="M9" s="25">
        <f t="shared" si="2"/>
        <v>0</v>
      </c>
      <c r="N9" s="29">
        <f t="shared" si="2"/>
        <v>0</v>
      </c>
      <c r="O9" s="33">
        <f t="shared" si="2"/>
        <v>0</v>
      </c>
      <c r="P9" s="33">
        <f t="shared" si="2"/>
        <v>0</v>
      </c>
      <c r="Q9" s="33">
        <f t="shared" si="2"/>
        <v>0</v>
      </c>
      <c r="S9" s="12">
        <f>I9-SUM(K9:Q9)</f>
        <v>0</v>
      </c>
    </row>
    <row r="10" spans="1:19">
      <c r="B10" t="s">
        <v>42</v>
      </c>
      <c r="C10" t="s">
        <v>46</v>
      </c>
      <c r="D10" t="s">
        <v>47</v>
      </c>
      <c r="E10" s="17"/>
      <c r="H10" s="55"/>
      <c r="I10" s="50">
        <f>F10*G10*H10</f>
        <v>0</v>
      </c>
      <c r="K10" s="26"/>
      <c r="L10" s="7"/>
      <c r="M10" s="7"/>
      <c r="N10" s="30"/>
      <c r="O10" s="34"/>
      <c r="P10" s="34"/>
      <c r="Q10" s="34"/>
      <c r="S10" s="12">
        <f>I10-SUM(K10:Q10)</f>
        <v>0</v>
      </c>
    </row>
    <row r="11" spans="1:19">
      <c r="B11" t="s">
        <v>42</v>
      </c>
      <c r="C11" t="s">
        <v>48</v>
      </c>
      <c r="D11" t="s">
        <v>49</v>
      </c>
      <c r="E11" s="17"/>
      <c r="H11" s="55"/>
      <c r="I11" s="50">
        <f t="shared" ref="I11:I15" si="3">F11*G11*H11</f>
        <v>0</v>
      </c>
      <c r="K11" s="26"/>
      <c r="L11" s="7"/>
      <c r="M11" s="7"/>
      <c r="N11" s="30"/>
      <c r="O11" s="34"/>
      <c r="P11" s="34"/>
      <c r="Q11" s="34"/>
      <c r="S11" s="12">
        <f>I11-SUM(K11:Q11)</f>
        <v>0</v>
      </c>
    </row>
    <row r="12" spans="1:19">
      <c r="B12" t="s">
        <v>42</v>
      </c>
      <c r="C12" t="s">
        <v>50</v>
      </c>
      <c r="D12" t="s">
        <v>51</v>
      </c>
      <c r="E12" s="17"/>
      <c r="H12" s="55"/>
      <c r="I12" s="50">
        <f t="shared" si="3"/>
        <v>0</v>
      </c>
      <c r="K12" s="26"/>
      <c r="L12" s="7"/>
      <c r="M12" s="7"/>
      <c r="N12" s="30"/>
      <c r="O12" s="34"/>
      <c r="P12" s="34"/>
      <c r="Q12" s="34"/>
      <c r="S12" s="12">
        <f>I12-SUM(K12:Q12)</f>
        <v>0</v>
      </c>
    </row>
    <row r="13" spans="1:19">
      <c r="B13" t="s">
        <v>42</v>
      </c>
      <c r="C13" t="s">
        <v>52</v>
      </c>
      <c r="D13" t="s">
        <v>53</v>
      </c>
      <c r="E13" s="17"/>
      <c r="H13" s="55"/>
      <c r="I13" s="50">
        <f t="shared" si="3"/>
        <v>0</v>
      </c>
      <c r="K13" s="26"/>
      <c r="L13" s="7"/>
      <c r="M13" s="7"/>
      <c r="N13" s="30"/>
      <c r="O13" s="34"/>
      <c r="P13" s="34"/>
      <c r="Q13" s="34"/>
      <c r="S13" s="12">
        <f>I13-SUM(K13:Q13)</f>
        <v>0</v>
      </c>
    </row>
    <row r="14" spans="1:19">
      <c r="B14" t="s">
        <v>42</v>
      </c>
      <c r="C14" t="s">
        <v>54</v>
      </c>
      <c r="D14" t="s">
        <v>55</v>
      </c>
      <c r="E14" s="17"/>
      <c r="H14" s="55"/>
      <c r="I14" s="50">
        <f t="shared" si="3"/>
        <v>0</v>
      </c>
      <c r="K14" s="26"/>
      <c r="L14" s="7"/>
      <c r="M14" s="7"/>
      <c r="N14" s="30"/>
      <c r="O14" s="34"/>
      <c r="P14" s="34"/>
      <c r="Q14" s="34"/>
      <c r="S14" s="12">
        <f>I14-SUM(K14:Q14)</f>
        <v>0</v>
      </c>
    </row>
    <row r="15" spans="1:19">
      <c r="B15" t="s">
        <v>42</v>
      </c>
      <c r="C15" t="s">
        <v>56</v>
      </c>
      <c r="D15" t="s">
        <v>57</v>
      </c>
      <c r="E15" s="17"/>
      <c r="H15" s="55"/>
      <c r="I15" s="50">
        <f t="shared" si="3"/>
        <v>0</v>
      </c>
      <c r="K15" s="26"/>
      <c r="L15" s="7"/>
      <c r="M15" s="7"/>
      <c r="N15" s="30"/>
      <c r="O15" s="34"/>
      <c r="P15" s="34"/>
      <c r="Q15" s="34"/>
      <c r="S15" s="12">
        <f>I15-SUM(K15:Q15)</f>
        <v>0</v>
      </c>
    </row>
    <row r="16" spans="1:19">
      <c r="B16" t="s">
        <v>42</v>
      </c>
      <c r="D16" s="37"/>
      <c r="E16" s="17"/>
      <c r="H16" s="55"/>
      <c r="I16" s="50"/>
      <c r="K16" s="26"/>
      <c r="L16" s="7"/>
      <c r="M16" s="7"/>
      <c r="N16" s="30"/>
      <c r="O16" s="34"/>
      <c r="P16" s="34"/>
      <c r="Q16" s="34"/>
      <c r="S16" s="12">
        <f>I16-SUM(K16:Q16)</f>
        <v>0</v>
      </c>
    </row>
    <row r="17" spans="2:19">
      <c r="B17" s="6" t="s">
        <v>42</v>
      </c>
      <c r="C17" s="6" t="s">
        <v>58</v>
      </c>
      <c r="D17" s="36" t="s">
        <v>59</v>
      </c>
      <c r="E17" s="18"/>
      <c r="F17" s="6"/>
      <c r="G17" s="6"/>
      <c r="H17" s="56"/>
      <c r="I17" s="29">
        <f>SUBTOTAL(9,I18:I24)</f>
        <v>0</v>
      </c>
      <c r="J17" s="2"/>
      <c r="K17" s="24">
        <f t="shared" ref="K17:Q17" si="4">SUBTOTAL(9,K18:K24)</f>
        <v>0</v>
      </c>
      <c r="L17" s="25">
        <f t="shared" si="4"/>
        <v>0</v>
      </c>
      <c r="M17" s="25">
        <f t="shared" si="4"/>
        <v>0</v>
      </c>
      <c r="N17" s="29">
        <f t="shared" si="4"/>
        <v>0</v>
      </c>
      <c r="O17" s="33">
        <f t="shared" si="4"/>
        <v>0</v>
      </c>
      <c r="P17" s="33">
        <f t="shared" si="4"/>
        <v>0</v>
      </c>
      <c r="Q17" s="33">
        <f t="shared" si="4"/>
        <v>0</v>
      </c>
      <c r="S17" s="12">
        <f>I17-SUM(K17:Q17)</f>
        <v>0</v>
      </c>
    </row>
    <row r="18" spans="2:19">
      <c r="B18" t="s">
        <v>42</v>
      </c>
      <c r="C18" t="s">
        <v>60</v>
      </c>
      <c r="D18" t="s">
        <v>47</v>
      </c>
      <c r="E18" s="17"/>
      <c r="H18" s="55"/>
      <c r="I18" s="50">
        <f>F18*G18*H18</f>
        <v>0</v>
      </c>
      <c r="K18" s="26"/>
      <c r="L18" s="7"/>
      <c r="M18" s="7"/>
      <c r="N18" s="30"/>
      <c r="O18" s="34"/>
      <c r="P18" s="34"/>
      <c r="Q18" s="34"/>
      <c r="S18" s="12">
        <f>I18-SUM(K18:Q18)</f>
        <v>0</v>
      </c>
    </row>
    <row r="19" spans="2:19">
      <c r="B19" t="s">
        <v>42</v>
      </c>
      <c r="C19" t="s">
        <v>61</v>
      </c>
      <c r="D19" t="s">
        <v>49</v>
      </c>
      <c r="E19" s="17"/>
      <c r="H19" s="55"/>
      <c r="I19" s="50">
        <f t="shared" ref="I19:I23" si="5">F19*G19*H19</f>
        <v>0</v>
      </c>
      <c r="K19" s="26"/>
      <c r="L19" s="7"/>
      <c r="M19" s="7"/>
      <c r="N19" s="30"/>
      <c r="O19" s="34"/>
      <c r="P19" s="34"/>
      <c r="Q19" s="34"/>
      <c r="S19" s="12">
        <f>I19-SUM(K19:Q19)</f>
        <v>0</v>
      </c>
    </row>
    <row r="20" spans="2:19">
      <c r="B20" t="s">
        <v>42</v>
      </c>
      <c r="C20" t="s">
        <v>62</v>
      </c>
      <c r="D20" t="s">
        <v>51</v>
      </c>
      <c r="E20" s="17"/>
      <c r="H20" s="55"/>
      <c r="I20" s="50">
        <f t="shared" si="5"/>
        <v>0</v>
      </c>
      <c r="K20" s="26"/>
      <c r="L20" s="7"/>
      <c r="M20" s="7"/>
      <c r="N20" s="30"/>
      <c r="O20" s="34"/>
      <c r="P20" s="34"/>
      <c r="Q20" s="34"/>
      <c r="S20" s="12">
        <f>I20-SUM(K20:Q20)</f>
        <v>0</v>
      </c>
    </row>
    <row r="21" spans="2:19">
      <c r="B21" t="s">
        <v>42</v>
      </c>
      <c r="C21" t="s">
        <v>63</v>
      </c>
      <c r="D21" t="s">
        <v>53</v>
      </c>
      <c r="E21" s="17"/>
      <c r="H21" s="55"/>
      <c r="I21" s="50">
        <f t="shared" si="5"/>
        <v>0</v>
      </c>
      <c r="K21" s="26"/>
      <c r="L21" s="7"/>
      <c r="M21" s="7"/>
      <c r="N21" s="30"/>
      <c r="O21" s="34"/>
      <c r="P21" s="34"/>
      <c r="Q21" s="34"/>
      <c r="S21" s="12">
        <f>I21-SUM(K21:Q21)</f>
        <v>0</v>
      </c>
    </row>
    <row r="22" spans="2:19">
      <c r="B22" t="s">
        <v>42</v>
      </c>
      <c r="C22" t="s">
        <v>64</v>
      </c>
      <c r="D22" t="s">
        <v>55</v>
      </c>
      <c r="E22" s="17"/>
      <c r="H22" s="55"/>
      <c r="I22" s="50">
        <f t="shared" si="5"/>
        <v>0</v>
      </c>
      <c r="K22" s="26"/>
      <c r="L22" s="7"/>
      <c r="M22" s="7"/>
      <c r="N22" s="30"/>
      <c r="O22" s="34"/>
      <c r="P22" s="34"/>
      <c r="Q22" s="34"/>
      <c r="S22" s="12">
        <f>I22-SUM(K22:Q22)</f>
        <v>0</v>
      </c>
    </row>
    <row r="23" spans="2:19">
      <c r="B23" t="s">
        <v>42</v>
      </c>
      <c r="C23" t="s">
        <v>65</v>
      </c>
      <c r="D23" t="s">
        <v>57</v>
      </c>
      <c r="E23" s="17"/>
      <c r="H23" s="55"/>
      <c r="I23" s="50">
        <f t="shared" si="5"/>
        <v>0</v>
      </c>
      <c r="K23" s="26"/>
      <c r="L23" s="7"/>
      <c r="M23" s="7"/>
      <c r="N23" s="30"/>
      <c r="O23" s="34"/>
      <c r="P23" s="34"/>
      <c r="Q23" s="34"/>
      <c r="S23" s="12">
        <f>I23-SUM(K23:Q23)</f>
        <v>0</v>
      </c>
    </row>
    <row r="24" spans="2:19">
      <c r="B24" t="s">
        <v>42</v>
      </c>
      <c r="D24" s="37"/>
      <c r="E24" s="17"/>
      <c r="H24" s="55"/>
      <c r="I24" s="50"/>
      <c r="K24" s="26"/>
      <c r="L24" s="7"/>
      <c r="M24" s="7"/>
      <c r="N24" s="30"/>
      <c r="O24" s="34"/>
      <c r="P24" s="34"/>
      <c r="Q24" s="34"/>
      <c r="S24" s="12">
        <f>I24-SUM(K24:Q24)</f>
        <v>0</v>
      </c>
    </row>
    <row r="25" spans="2:19">
      <c r="B25" s="6" t="s">
        <v>42</v>
      </c>
      <c r="C25" s="6" t="s">
        <v>66</v>
      </c>
      <c r="D25" s="36" t="s">
        <v>67</v>
      </c>
      <c r="E25" s="18"/>
      <c r="F25" s="6"/>
      <c r="G25" s="6"/>
      <c r="H25" s="56"/>
      <c r="I25" s="29">
        <f>SUBTOTAL(9,I26:I32)</f>
        <v>0</v>
      </c>
      <c r="J25" s="2"/>
      <c r="K25" s="24">
        <f t="shared" ref="K25:Q25" si="6">SUBTOTAL(9,K26:K32)</f>
        <v>0</v>
      </c>
      <c r="L25" s="25">
        <f t="shared" si="6"/>
        <v>0</v>
      </c>
      <c r="M25" s="25">
        <f t="shared" si="6"/>
        <v>0</v>
      </c>
      <c r="N25" s="29">
        <f t="shared" si="6"/>
        <v>0</v>
      </c>
      <c r="O25" s="33">
        <f t="shared" si="6"/>
        <v>0</v>
      </c>
      <c r="P25" s="33">
        <f t="shared" si="6"/>
        <v>0</v>
      </c>
      <c r="Q25" s="33">
        <f t="shared" si="6"/>
        <v>0</v>
      </c>
      <c r="S25" s="12">
        <f>I25-SUM(K25:Q25)</f>
        <v>0</v>
      </c>
    </row>
    <row r="26" spans="2:19">
      <c r="B26" t="s">
        <v>42</v>
      </c>
      <c r="C26" t="s">
        <v>68</v>
      </c>
      <c r="D26" t="s">
        <v>47</v>
      </c>
      <c r="E26" s="17"/>
      <c r="H26" s="55"/>
      <c r="I26" s="50">
        <f>F26*G26*H26</f>
        <v>0</v>
      </c>
      <c r="K26" s="26"/>
      <c r="L26" s="7"/>
      <c r="M26" s="7"/>
      <c r="N26" s="30"/>
      <c r="O26" s="34"/>
      <c r="P26" s="34"/>
      <c r="Q26" s="34"/>
      <c r="S26" s="12">
        <f>I26-SUM(K26:Q26)</f>
        <v>0</v>
      </c>
    </row>
    <row r="27" spans="2:19">
      <c r="B27" t="s">
        <v>42</v>
      </c>
      <c r="C27" t="s">
        <v>69</v>
      </c>
      <c r="D27" t="s">
        <v>49</v>
      </c>
      <c r="E27" s="17"/>
      <c r="H27" s="55"/>
      <c r="I27" s="50">
        <f t="shared" ref="I27:I31" si="7">F27*G27*H27</f>
        <v>0</v>
      </c>
      <c r="K27" s="26"/>
      <c r="L27" s="7"/>
      <c r="M27" s="7"/>
      <c r="N27" s="30"/>
      <c r="O27" s="34"/>
      <c r="P27" s="34"/>
      <c r="Q27" s="34"/>
      <c r="S27" s="12">
        <f>I27-SUM(K27:Q27)</f>
        <v>0</v>
      </c>
    </row>
    <row r="28" spans="2:19">
      <c r="B28" t="s">
        <v>42</v>
      </c>
      <c r="C28" t="s">
        <v>70</v>
      </c>
      <c r="D28" t="s">
        <v>51</v>
      </c>
      <c r="E28" s="17"/>
      <c r="H28" s="55"/>
      <c r="I28" s="50">
        <f t="shared" si="7"/>
        <v>0</v>
      </c>
      <c r="K28" s="26"/>
      <c r="L28" s="7"/>
      <c r="M28" s="7"/>
      <c r="N28" s="30"/>
      <c r="O28" s="34"/>
      <c r="P28" s="34"/>
      <c r="Q28" s="34"/>
      <c r="S28" s="12">
        <f>I28-SUM(K28:Q28)</f>
        <v>0</v>
      </c>
    </row>
    <row r="29" spans="2:19">
      <c r="B29" t="s">
        <v>42</v>
      </c>
      <c r="C29" t="s">
        <v>71</v>
      </c>
      <c r="D29" t="s">
        <v>53</v>
      </c>
      <c r="E29" s="17"/>
      <c r="H29" s="55"/>
      <c r="I29" s="50">
        <f t="shared" si="7"/>
        <v>0</v>
      </c>
      <c r="K29" s="26"/>
      <c r="L29" s="7"/>
      <c r="M29" s="7"/>
      <c r="N29" s="30"/>
      <c r="O29" s="34"/>
      <c r="P29" s="34"/>
      <c r="Q29" s="34"/>
      <c r="S29" s="12">
        <f>I29-SUM(K29:Q29)</f>
        <v>0</v>
      </c>
    </row>
    <row r="30" spans="2:19">
      <c r="B30" t="s">
        <v>42</v>
      </c>
      <c r="C30" t="s">
        <v>72</v>
      </c>
      <c r="D30" t="s">
        <v>55</v>
      </c>
      <c r="E30" s="17"/>
      <c r="H30" s="55"/>
      <c r="I30" s="50">
        <f t="shared" si="7"/>
        <v>0</v>
      </c>
      <c r="K30" s="26"/>
      <c r="L30" s="7"/>
      <c r="M30" s="7"/>
      <c r="N30" s="30"/>
      <c r="O30" s="34"/>
      <c r="P30" s="34"/>
      <c r="Q30" s="34"/>
      <c r="S30" s="12">
        <f>I30-SUM(K30:Q30)</f>
        <v>0</v>
      </c>
    </row>
    <row r="31" spans="2:19">
      <c r="B31" t="s">
        <v>42</v>
      </c>
      <c r="C31" t="s">
        <v>73</v>
      </c>
      <c r="D31" t="s">
        <v>57</v>
      </c>
      <c r="E31" s="17"/>
      <c r="H31" s="55"/>
      <c r="I31" s="50">
        <f t="shared" si="7"/>
        <v>0</v>
      </c>
      <c r="K31" s="26"/>
      <c r="L31" s="7"/>
      <c r="M31" s="7"/>
      <c r="N31" s="30"/>
      <c r="O31" s="34"/>
      <c r="P31" s="34"/>
      <c r="Q31" s="34"/>
      <c r="S31" s="12">
        <f>I31-SUM(K31:Q31)</f>
        <v>0</v>
      </c>
    </row>
    <row r="32" spans="2:19">
      <c r="B32" t="s">
        <v>42</v>
      </c>
      <c r="D32" s="37"/>
      <c r="E32" s="17"/>
      <c r="H32" s="55"/>
      <c r="I32" s="50"/>
      <c r="K32" s="26"/>
      <c r="L32" s="7"/>
      <c r="M32" s="7"/>
      <c r="N32" s="30"/>
      <c r="O32" s="34"/>
      <c r="P32" s="34"/>
      <c r="Q32" s="34"/>
      <c r="S32" s="12">
        <f>I32-SUM(K32:Q32)</f>
        <v>0</v>
      </c>
    </row>
    <row r="33" spans="2:23">
      <c r="B33" s="4" t="s">
        <v>42</v>
      </c>
      <c r="C33" s="5">
        <v>2</v>
      </c>
      <c r="D33" s="35" t="s">
        <v>74</v>
      </c>
      <c r="E33" s="19"/>
      <c r="F33" s="4"/>
      <c r="G33" s="4"/>
      <c r="H33" s="57"/>
      <c r="I33" s="28">
        <f>+SUBTOTAL(9,I34:I57)</f>
        <v>0</v>
      </c>
      <c r="J33" s="9"/>
      <c r="K33" s="22">
        <f t="shared" ref="K33:Q33" si="8">+SUBTOTAL(9,K34:K57)</f>
        <v>0</v>
      </c>
      <c r="L33" s="23">
        <f t="shared" si="8"/>
        <v>0</v>
      </c>
      <c r="M33" s="23">
        <f t="shared" si="8"/>
        <v>0</v>
      </c>
      <c r="N33" s="28">
        <f t="shared" si="8"/>
        <v>0</v>
      </c>
      <c r="O33" s="32">
        <f t="shared" si="8"/>
        <v>0</v>
      </c>
      <c r="P33" s="32">
        <f t="shared" si="8"/>
        <v>0</v>
      </c>
      <c r="Q33" s="32">
        <f t="shared" si="8"/>
        <v>0</v>
      </c>
      <c r="S33" s="12">
        <f>I33-SUM(K33:Q33)</f>
        <v>0</v>
      </c>
    </row>
    <row r="34" spans="2:23">
      <c r="B34" s="6" t="s">
        <v>42</v>
      </c>
      <c r="C34" s="6" t="s">
        <v>75</v>
      </c>
      <c r="D34" s="36" t="s">
        <v>45</v>
      </c>
      <c r="E34" s="18"/>
      <c r="F34" s="6"/>
      <c r="G34" s="6"/>
      <c r="H34" s="56"/>
      <c r="I34" s="29">
        <f>SUBTOTAL(9,I35:I41)</f>
        <v>0</v>
      </c>
      <c r="J34" s="2"/>
      <c r="K34" s="24">
        <f t="shared" ref="K34:Q34" si="9">SUBTOTAL(9,K35:K41)</f>
        <v>0</v>
      </c>
      <c r="L34" s="25">
        <f t="shared" si="9"/>
        <v>0</v>
      </c>
      <c r="M34" s="25">
        <f t="shared" si="9"/>
        <v>0</v>
      </c>
      <c r="N34" s="29">
        <f t="shared" si="9"/>
        <v>0</v>
      </c>
      <c r="O34" s="33">
        <f t="shared" si="9"/>
        <v>0</v>
      </c>
      <c r="P34" s="33">
        <f t="shared" si="9"/>
        <v>0</v>
      </c>
      <c r="Q34" s="33">
        <f t="shared" si="9"/>
        <v>0</v>
      </c>
      <c r="S34" s="12">
        <f>I34-SUM(K34:Q34)</f>
        <v>0</v>
      </c>
    </row>
    <row r="35" spans="2:23">
      <c r="B35" t="s">
        <v>42</v>
      </c>
      <c r="C35" t="s">
        <v>76</v>
      </c>
      <c r="D35" t="s">
        <v>47</v>
      </c>
      <c r="E35" s="17"/>
      <c r="H35" s="55"/>
      <c r="I35" s="50">
        <f>F35*G35*H35</f>
        <v>0</v>
      </c>
      <c r="K35" s="26"/>
      <c r="L35" s="7"/>
      <c r="M35" s="7"/>
      <c r="N35" s="30"/>
      <c r="O35" s="34"/>
      <c r="P35" s="34"/>
      <c r="Q35" s="34"/>
      <c r="S35" s="12">
        <f>I35-SUM(K35:Q35)</f>
        <v>0</v>
      </c>
    </row>
    <row r="36" spans="2:23">
      <c r="B36" t="s">
        <v>42</v>
      </c>
      <c r="C36" t="s">
        <v>77</v>
      </c>
      <c r="D36" t="s">
        <v>49</v>
      </c>
      <c r="E36" s="17"/>
      <c r="H36" s="55"/>
      <c r="I36" s="50">
        <f t="shared" ref="I36:I40" si="10">F36*G36*H36</f>
        <v>0</v>
      </c>
      <c r="K36" s="26"/>
      <c r="L36" s="7"/>
      <c r="M36" s="7"/>
      <c r="N36" s="30"/>
      <c r="O36" s="34"/>
      <c r="P36" s="34"/>
      <c r="Q36" s="34"/>
      <c r="S36" s="12">
        <f>I36-SUM(K36:Q36)</f>
        <v>0</v>
      </c>
      <c r="W36" t="s">
        <v>78</v>
      </c>
    </row>
    <row r="37" spans="2:23">
      <c r="B37" t="s">
        <v>42</v>
      </c>
      <c r="C37" t="s">
        <v>79</v>
      </c>
      <c r="D37" t="s">
        <v>51</v>
      </c>
      <c r="E37" s="17"/>
      <c r="H37" s="55"/>
      <c r="I37" s="50">
        <f t="shared" si="10"/>
        <v>0</v>
      </c>
      <c r="K37" s="26"/>
      <c r="L37" s="7"/>
      <c r="M37" s="7"/>
      <c r="N37" s="30"/>
      <c r="O37" s="34"/>
      <c r="P37" s="34"/>
      <c r="Q37" s="34"/>
      <c r="S37" s="12">
        <f>I37-SUM(K37:Q37)</f>
        <v>0</v>
      </c>
    </row>
    <row r="38" spans="2:23">
      <c r="B38" t="s">
        <v>42</v>
      </c>
      <c r="C38" t="s">
        <v>80</v>
      </c>
      <c r="D38" t="s">
        <v>53</v>
      </c>
      <c r="E38" s="17"/>
      <c r="H38" s="55"/>
      <c r="I38" s="50">
        <f t="shared" si="10"/>
        <v>0</v>
      </c>
      <c r="K38" s="26"/>
      <c r="L38" s="7"/>
      <c r="M38" s="7"/>
      <c r="N38" s="30"/>
      <c r="O38" s="34"/>
      <c r="P38" s="34"/>
      <c r="Q38" s="34"/>
      <c r="S38" s="12">
        <f>I38-SUM(K38:Q38)</f>
        <v>0</v>
      </c>
    </row>
    <row r="39" spans="2:23">
      <c r="B39" t="s">
        <v>42</v>
      </c>
      <c r="C39" t="s">
        <v>81</v>
      </c>
      <c r="D39" t="s">
        <v>55</v>
      </c>
      <c r="E39" s="17"/>
      <c r="H39" s="55"/>
      <c r="I39" s="50">
        <f t="shared" si="10"/>
        <v>0</v>
      </c>
      <c r="K39" s="26"/>
      <c r="L39" s="7"/>
      <c r="M39" s="7"/>
      <c r="N39" s="30"/>
      <c r="O39" s="34"/>
      <c r="P39" s="34"/>
      <c r="Q39" s="34"/>
      <c r="S39" s="12">
        <f>I39-SUM(K39:Q39)</f>
        <v>0</v>
      </c>
    </row>
    <row r="40" spans="2:23">
      <c r="B40" t="s">
        <v>42</v>
      </c>
      <c r="C40" t="s">
        <v>82</v>
      </c>
      <c r="D40" t="s">
        <v>57</v>
      </c>
      <c r="E40" s="17"/>
      <c r="H40" s="55"/>
      <c r="I40" s="50">
        <f t="shared" si="10"/>
        <v>0</v>
      </c>
      <c r="K40" s="26"/>
      <c r="L40" s="7"/>
      <c r="M40" s="7"/>
      <c r="N40" s="30"/>
      <c r="O40" s="34"/>
      <c r="P40" s="34"/>
      <c r="Q40" s="34"/>
      <c r="S40" s="12">
        <f>I40-SUM(K40:Q40)</f>
        <v>0</v>
      </c>
    </row>
    <row r="41" spans="2:23">
      <c r="B41" t="s">
        <v>42</v>
      </c>
      <c r="D41" s="37"/>
      <c r="E41" s="17"/>
      <c r="H41" s="55"/>
      <c r="I41" s="50"/>
      <c r="K41" s="26"/>
      <c r="L41" s="7"/>
      <c r="M41" s="7"/>
      <c r="N41" s="30"/>
      <c r="O41" s="34"/>
      <c r="P41" s="34"/>
      <c r="Q41" s="34"/>
      <c r="S41" s="12">
        <f>I41-SUM(K41:Q41)</f>
        <v>0</v>
      </c>
    </row>
    <row r="42" spans="2:23">
      <c r="B42" s="6" t="s">
        <v>42</v>
      </c>
      <c r="C42" s="6" t="s">
        <v>83</v>
      </c>
      <c r="D42" s="36" t="s">
        <v>59</v>
      </c>
      <c r="E42" s="18"/>
      <c r="F42" s="6"/>
      <c r="G42" s="6"/>
      <c r="H42" s="56"/>
      <c r="I42" s="29">
        <f>SUBTOTAL(9,I43:I49)</f>
        <v>0</v>
      </c>
      <c r="J42" s="2"/>
      <c r="K42" s="24">
        <f t="shared" ref="K42:Q42" si="11">SUBTOTAL(9,K43:K49)</f>
        <v>0</v>
      </c>
      <c r="L42" s="25">
        <f t="shared" si="11"/>
        <v>0</v>
      </c>
      <c r="M42" s="25">
        <f t="shared" si="11"/>
        <v>0</v>
      </c>
      <c r="N42" s="29">
        <f t="shared" si="11"/>
        <v>0</v>
      </c>
      <c r="O42" s="33">
        <f t="shared" si="11"/>
        <v>0</v>
      </c>
      <c r="P42" s="33">
        <f t="shared" si="11"/>
        <v>0</v>
      </c>
      <c r="Q42" s="33">
        <f t="shared" si="11"/>
        <v>0</v>
      </c>
      <c r="S42" s="12">
        <f>I42-SUM(K42:Q42)</f>
        <v>0</v>
      </c>
    </row>
    <row r="43" spans="2:23">
      <c r="B43" t="s">
        <v>42</v>
      </c>
      <c r="C43" t="s">
        <v>84</v>
      </c>
      <c r="D43" t="s">
        <v>47</v>
      </c>
      <c r="E43" s="17"/>
      <c r="H43" s="55"/>
      <c r="I43" s="50">
        <f>F43*G43*H43</f>
        <v>0</v>
      </c>
      <c r="K43" s="26"/>
      <c r="L43" s="7"/>
      <c r="M43" s="7"/>
      <c r="N43" s="30"/>
      <c r="O43" s="34"/>
      <c r="P43" s="34"/>
      <c r="Q43" s="34"/>
      <c r="S43" s="12">
        <f>I43-SUM(K43:Q43)</f>
        <v>0</v>
      </c>
    </row>
    <row r="44" spans="2:23">
      <c r="B44" t="s">
        <v>42</v>
      </c>
      <c r="C44" t="s">
        <v>85</v>
      </c>
      <c r="D44" t="s">
        <v>49</v>
      </c>
      <c r="E44" s="17"/>
      <c r="H44" s="55"/>
      <c r="I44" s="50">
        <f t="shared" ref="I44:I48" si="12">F44*G44*H44</f>
        <v>0</v>
      </c>
      <c r="K44" s="26"/>
      <c r="L44" s="7"/>
      <c r="M44" s="7"/>
      <c r="N44" s="30"/>
      <c r="O44" s="34"/>
      <c r="P44" s="34"/>
      <c r="Q44" s="34"/>
      <c r="S44" s="12">
        <f>I44-SUM(K44:Q44)</f>
        <v>0</v>
      </c>
    </row>
    <row r="45" spans="2:23">
      <c r="B45" t="s">
        <v>42</v>
      </c>
      <c r="C45" t="s">
        <v>86</v>
      </c>
      <c r="D45" t="s">
        <v>51</v>
      </c>
      <c r="E45" s="17"/>
      <c r="H45" s="55"/>
      <c r="I45" s="50">
        <f t="shared" si="12"/>
        <v>0</v>
      </c>
      <c r="K45" s="26"/>
      <c r="L45" s="7"/>
      <c r="M45" s="7"/>
      <c r="N45" s="30"/>
      <c r="O45" s="34"/>
      <c r="P45" s="34"/>
      <c r="Q45" s="34"/>
      <c r="S45" s="12">
        <f>I45-SUM(K45:Q45)</f>
        <v>0</v>
      </c>
    </row>
    <row r="46" spans="2:23">
      <c r="B46" t="s">
        <v>42</v>
      </c>
      <c r="C46" t="s">
        <v>87</v>
      </c>
      <c r="D46" t="s">
        <v>53</v>
      </c>
      <c r="E46" s="17"/>
      <c r="H46" s="55"/>
      <c r="I46" s="50">
        <f t="shared" si="12"/>
        <v>0</v>
      </c>
      <c r="K46" s="26"/>
      <c r="L46" s="7"/>
      <c r="M46" s="7"/>
      <c r="N46" s="30"/>
      <c r="O46" s="34"/>
      <c r="P46" s="34"/>
      <c r="Q46" s="34"/>
      <c r="S46" s="12">
        <f>I46-SUM(K46:Q46)</f>
        <v>0</v>
      </c>
    </row>
    <row r="47" spans="2:23">
      <c r="B47" t="s">
        <v>42</v>
      </c>
      <c r="C47" t="s">
        <v>88</v>
      </c>
      <c r="D47" t="s">
        <v>55</v>
      </c>
      <c r="E47" s="17"/>
      <c r="H47" s="55"/>
      <c r="I47" s="50">
        <f t="shared" si="12"/>
        <v>0</v>
      </c>
      <c r="K47" s="26"/>
      <c r="L47" s="7"/>
      <c r="M47" s="7"/>
      <c r="N47" s="30"/>
      <c r="O47" s="34"/>
      <c r="P47" s="34"/>
      <c r="Q47" s="34"/>
      <c r="S47" s="12">
        <f>I47-SUM(K47:Q47)</f>
        <v>0</v>
      </c>
    </row>
    <row r="48" spans="2:23">
      <c r="B48" t="s">
        <v>42</v>
      </c>
      <c r="C48" t="s">
        <v>89</v>
      </c>
      <c r="D48" t="s">
        <v>57</v>
      </c>
      <c r="E48" s="17"/>
      <c r="H48" s="55"/>
      <c r="I48" s="50">
        <f t="shared" si="12"/>
        <v>0</v>
      </c>
      <c r="K48" s="26"/>
      <c r="L48" s="7"/>
      <c r="M48" s="7"/>
      <c r="N48" s="30"/>
      <c r="O48" s="34"/>
      <c r="P48" s="34"/>
      <c r="Q48" s="34"/>
      <c r="S48" s="12">
        <f>I48-SUM(K48:Q48)</f>
        <v>0</v>
      </c>
    </row>
    <row r="49" spans="2:19">
      <c r="B49" t="s">
        <v>42</v>
      </c>
      <c r="D49" s="37"/>
      <c r="E49" s="17"/>
      <c r="H49" s="55"/>
      <c r="I49" s="50"/>
      <c r="K49" s="26"/>
      <c r="L49" s="7"/>
      <c r="M49" s="7"/>
      <c r="N49" s="30"/>
      <c r="O49" s="34"/>
      <c r="P49" s="34"/>
      <c r="Q49" s="34"/>
      <c r="S49" s="12">
        <f>I49-SUM(K49:Q49)</f>
        <v>0</v>
      </c>
    </row>
    <row r="50" spans="2:19">
      <c r="B50" s="6" t="s">
        <v>42</v>
      </c>
      <c r="C50" s="6" t="s">
        <v>90</v>
      </c>
      <c r="D50" s="36" t="s">
        <v>67</v>
      </c>
      <c r="E50" s="18"/>
      <c r="F50" s="6"/>
      <c r="G50" s="6"/>
      <c r="H50" s="56"/>
      <c r="I50" s="29">
        <f>SUBTOTAL(9,I51:I57)</f>
        <v>0</v>
      </c>
      <c r="J50" s="2"/>
      <c r="K50" s="24">
        <f t="shared" ref="K50:Q50" si="13">SUBTOTAL(9,K51:K57)</f>
        <v>0</v>
      </c>
      <c r="L50" s="25">
        <f t="shared" si="13"/>
        <v>0</v>
      </c>
      <c r="M50" s="25">
        <f t="shared" si="13"/>
        <v>0</v>
      </c>
      <c r="N50" s="29">
        <f t="shared" si="13"/>
        <v>0</v>
      </c>
      <c r="O50" s="33">
        <f t="shared" si="13"/>
        <v>0</v>
      </c>
      <c r="P50" s="33">
        <f t="shared" si="13"/>
        <v>0</v>
      </c>
      <c r="Q50" s="33">
        <f t="shared" si="13"/>
        <v>0</v>
      </c>
      <c r="S50" s="12">
        <f>I50-SUM(K50:Q50)</f>
        <v>0</v>
      </c>
    </row>
    <row r="51" spans="2:19">
      <c r="B51" t="s">
        <v>42</v>
      </c>
      <c r="C51" t="s">
        <v>91</v>
      </c>
      <c r="D51" t="s">
        <v>47</v>
      </c>
      <c r="E51" s="17"/>
      <c r="H51" s="55"/>
      <c r="I51" s="50">
        <f>F51*G51*H51</f>
        <v>0</v>
      </c>
      <c r="K51" s="26"/>
      <c r="L51" s="7"/>
      <c r="M51" s="7"/>
      <c r="N51" s="30"/>
      <c r="O51" s="34"/>
      <c r="P51" s="34"/>
      <c r="Q51" s="34"/>
      <c r="S51" s="12">
        <f>I51-SUM(K51:Q51)</f>
        <v>0</v>
      </c>
    </row>
    <row r="52" spans="2:19">
      <c r="B52" t="s">
        <v>42</v>
      </c>
      <c r="C52" t="s">
        <v>92</v>
      </c>
      <c r="D52" t="s">
        <v>49</v>
      </c>
      <c r="E52" s="17"/>
      <c r="H52" s="55"/>
      <c r="I52" s="50">
        <f t="shared" ref="I52:I56" si="14">F52*G52*H52</f>
        <v>0</v>
      </c>
      <c r="K52" s="26"/>
      <c r="L52" s="7"/>
      <c r="M52" s="7"/>
      <c r="N52" s="30"/>
      <c r="O52" s="34"/>
      <c r="P52" s="34"/>
      <c r="Q52" s="34"/>
      <c r="S52" s="12">
        <f>I52-SUM(K52:Q52)</f>
        <v>0</v>
      </c>
    </row>
    <row r="53" spans="2:19">
      <c r="B53" t="s">
        <v>42</v>
      </c>
      <c r="C53" t="s">
        <v>93</v>
      </c>
      <c r="D53" t="s">
        <v>51</v>
      </c>
      <c r="E53" s="17"/>
      <c r="H53" s="55"/>
      <c r="I53" s="50">
        <f t="shared" si="14"/>
        <v>0</v>
      </c>
      <c r="K53" s="26"/>
      <c r="L53" s="7"/>
      <c r="M53" s="7"/>
      <c r="N53" s="30"/>
      <c r="O53" s="34"/>
      <c r="P53" s="34"/>
      <c r="Q53" s="34"/>
      <c r="S53" s="12">
        <f>I53-SUM(K53:Q53)</f>
        <v>0</v>
      </c>
    </row>
    <row r="54" spans="2:19">
      <c r="B54" t="s">
        <v>42</v>
      </c>
      <c r="C54" t="s">
        <v>94</v>
      </c>
      <c r="D54" t="s">
        <v>53</v>
      </c>
      <c r="E54" s="17"/>
      <c r="H54" s="55"/>
      <c r="I54" s="50">
        <f t="shared" si="14"/>
        <v>0</v>
      </c>
      <c r="K54" s="26"/>
      <c r="L54" s="7"/>
      <c r="M54" s="7"/>
      <c r="N54" s="30"/>
      <c r="O54" s="34"/>
      <c r="P54" s="34"/>
      <c r="Q54" s="34"/>
      <c r="S54" s="12">
        <f>I54-SUM(K54:Q54)</f>
        <v>0</v>
      </c>
    </row>
    <row r="55" spans="2:19">
      <c r="B55" t="s">
        <v>42</v>
      </c>
      <c r="C55" t="s">
        <v>95</v>
      </c>
      <c r="D55" t="s">
        <v>55</v>
      </c>
      <c r="E55" s="17"/>
      <c r="H55" s="55"/>
      <c r="I55" s="50">
        <f t="shared" si="14"/>
        <v>0</v>
      </c>
      <c r="K55" s="26"/>
      <c r="L55" s="7"/>
      <c r="M55" s="7"/>
      <c r="N55" s="30"/>
      <c r="O55" s="34"/>
      <c r="P55" s="34"/>
      <c r="Q55" s="34"/>
      <c r="S55" s="12">
        <f>I55-SUM(K55:Q55)</f>
        <v>0</v>
      </c>
    </row>
    <row r="56" spans="2:19">
      <c r="B56" t="s">
        <v>42</v>
      </c>
      <c r="C56" t="s">
        <v>96</v>
      </c>
      <c r="D56" t="s">
        <v>57</v>
      </c>
      <c r="E56" s="17"/>
      <c r="H56" s="55"/>
      <c r="I56" s="50">
        <f t="shared" si="14"/>
        <v>0</v>
      </c>
      <c r="K56" s="26"/>
      <c r="L56" s="7"/>
      <c r="M56" s="7"/>
      <c r="N56" s="30"/>
      <c r="O56" s="34"/>
      <c r="P56" s="34"/>
      <c r="Q56" s="34"/>
      <c r="S56" s="12">
        <f>I56-SUM(K56:Q56)</f>
        <v>0</v>
      </c>
    </row>
    <row r="57" spans="2:19">
      <c r="B57" t="s">
        <v>42</v>
      </c>
      <c r="D57" s="37"/>
      <c r="E57" s="17"/>
      <c r="H57" s="55"/>
      <c r="I57" s="50"/>
      <c r="K57" s="26"/>
      <c r="L57" s="7"/>
      <c r="M57" s="7"/>
      <c r="N57" s="30"/>
      <c r="O57" s="34"/>
      <c r="P57" s="34"/>
      <c r="Q57" s="34"/>
      <c r="S57" s="12">
        <f>I57-SUM(K57:Q57)</f>
        <v>0</v>
      </c>
    </row>
    <row r="58" spans="2:19">
      <c r="B58" s="4" t="s">
        <v>42</v>
      </c>
      <c r="C58" s="5">
        <v>3</v>
      </c>
      <c r="D58" s="35" t="s">
        <v>97</v>
      </c>
      <c r="E58" s="19"/>
      <c r="F58" s="4"/>
      <c r="G58" s="4"/>
      <c r="H58" s="57"/>
      <c r="I58" s="28">
        <f>+SUBTOTAL(9,I59:I70)</f>
        <v>0</v>
      </c>
      <c r="J58" s="9"/>
      <c r="K58" s="22">
        <f t="shared" ref="K58:Q58" si="15">+SUBTOTAL(9,K59:K70)</f>
        <v>0</v>
      </c>
      <c r="L58" s="23">
        <f t="shared" si="15"/>
        <v>0</v>
      </c>
      <c r="M58" s="23">
        <f t="shared" si="15"/>
        <v>0</v>
      </c>
      <c r="N58" s="28">
        <f t="shared" si="15"/>
        <v>0</v>
      </c>
      <c r="O58" s="32">
        <f t="shared" si="15"/>
        <v>0</v>
      </c>
      <c r="P58" s="32">
        <f t="shared" si="15"/>
        <v>0</v>
      </c>
      <c r="Q58" s="32">
        <f t="shared" si="15"/>
        <v>0</v>
      </c>
      <c r="S58" s="12">
        <f>I58-SUM(K58:Q58)</f>
        <v>0</v>
      </c>
    </row>
    <row r="59" spans="2:19">
      <c r="B59" s="6" t="s">
        <v>42</v>
      </c>
      <c r="C59" s="6" t="s">
        <v>98</v>
      </c>
      <c r="D59" s="36" t="s">
        <v>99</v>
      </c>
      <c r="E59" s="18"/>
      <c r="F59" s="6"/>
      <c r="G59" s="6"/>
      <c r="H59" s="56"/>
      <c r="I59" s="29">
        <f>SUBTOTAL(9,I60:I64)</f>
        <v>0</v>
      </c>
      <c r="J59" s="2"/>
      <c r="K59" s="24">
        <f t="shared" ref="K59:Q59" si="16">SUBTOTAL(9,K60:K64)</f>
        <v>0</v>
      </c>
      <c r="L59" s="25">
        <f t="shared" si="16"/>
        <v>0</v>
      </c>
      <c r="M59" s="25">
        <f t="shared" si="16"/>
        <v>0</v>
      </c>
      <c r="N59" s="29">
        <f t="shared" si="16"/>
        <v>0</v>
      </c>
      <c r="O59" s="33">
        <f t="shared" si="16"/>
        <v>0</v>
      </c>
      <c r="P59" s="33">
        <f t="shared" si="16"/>
        <v>0</v>
      </c>
      <c r="Q59" s="33">
        <f t="shared" si="16"/>
        <v>0</v>
      </c>
      <c r="S59" s="12">
        <f>I59-SUM(K59:Q59)</f>
        <v>0</v>
      </c>
    </row>
    <row r="60" spans="2:19">
      <c r="B60" t="s">
        <v>42</v>
      </c>
      <c r="C60" t="s">
        <v>100</v>
      </c>
      <c r="D60" t="s">
        <v>47</v>
      </c>
      <c r="E60" s="17"/>
      <c r="H60" s="55"/>
      <c r="I60" s="50">
        <f>F60*G60*H60</f>
        <v>0</v>
      </c>
      <c r="K60" s="26"/>
      <c r="L60" s="7"/>
      <c r="M60" s="7"/>
      <c r="N60" s="30"/>
      <c r="O60" s="34"/>
      <c r="P60" s="34"/>
      <c r="Q60" s="34"/>
      <c r="S60" s="12">
        <f>I60-SUM(K60:Q60)</f>
        <v>0</v>
      </c>
    </row>
    <row r="61" spans="2:19">
      <c r="B61" t="s">
        <v>42</v>
      </c>
      <c r="C61" t="s">
        <v>101</v>
      </c>
      <c r="D61" t="s">
        <v>49</v>
      </c>
      <c r="E61" s="17"/>
      <c r="H61" s="55"/>
      <c r="I61" s="50">
        <f t="shared" ref="I61:I64" si="17">F61*G61*H61</f>
        <v>0</v>
      </c>
      <c r="K61" s="26"/>
      <c r="L61" s="7"/>
      <c r="M61" s="7"/>
      <c r="N61" s="30"/>
      <c r="O61" s="34"/>
      <c r="P61" s="34"/>
      <c r="Q61" s="34"/>
      <c r="S61" s="12">
        <f>I61-SUM(K61:Q61)</f>
        <v>0</v>
      </c>
    </row>
    <row r="62" spans="2:19">
      <c r="B62" t="s">
        <v>42</v>
      </c>
      <c r="C62" t="s">
        <v>102</v>
      </c>
      <c r="D62" t="s">
        <v>51</v>
      </c>
      <c r="E62" s="17"/>
      <c r="H62" s="55"/>
      <c r="I62" s="50">
        <f t="shared" si="17"/>
        <v>0</v>
      </c>
      <c r="K62" s="26"/>
      <c r="L62" s="7"/>
      <c r="M62" s="7"/>
      <c r="N62" s="30"/>
      <c r="O62" s="34"/>
      <c r="P62" s="34"/>
      <c r="Q62" s="34"/>
      <c r="S62" s="12">
        <f>I62-SUM(K62:Q62)</f>
        <v>0</v>
      </c>
    </row>
    <row r="63" spans="2:19">
      <c r="B63" t="s">
        <v>42</v>
      </c>
      <c r="C63" t="s">
        <v>103</v>
      </c>
      <c r="D63" t="s">
        <v>53</v>
      </c>
      <c r="E63" s="17"/>
      <c r="H63" s="55"/>
      <c r="I63" s="50">
        <f t="shared" si="17"/>
        <v>0</v>
      </c>
      <c r="K63" s="26"/>
      <c r="L63" s="7"/>
      <c r="M63" s="7"/>
      <c r="N63" s="30"/>
      <c r="O63" s="34"/>
      <c r="P63" s="34"/>
      <c r="Q63" s="34"/>
      <c r="S63" s="12">
        <f>I63-SUM(K63:Q63)</f>
        <v>0</v>
      </c>
    </row>
    <row r="64" spans="2:19">
      <c r="B64" t="s">
        <v>42</v>
      </c>
      <c r="D64" s="37"/>
      <c r="E64" s="17"/>
      <c r="H64" s="55"/>
      <c r="I64" s="50">
        <f t="shared" si="17"/>
        <v>0</v>
      </c>
      <c r="K64" s="26"/>
      <c r="L64" s="7"/>
      <c r="M64" s="7"/>
      <c r="N64" s="30"/>
      <c r="O64" s="34"/>
      <c r="P64" s="34"/>
      <c r="Q64" s="34"/>
      <c r="S64" s="12">
        <f>I64-SUM(K64:Q64)</f>
        <v>0</v>
      </c>
    </row>
    <row r="65" spans="2:19">
      <c r="B65" s="6" t="s">
        <v>42</v>
      </c>
      <c r="C65" s="6" t="s">
        <v>104</v>
      </c>
      <c r="D65" s="36" t="s">
        <v>105</v>
      </c>
      <c r="E65" s="18"/>
      <c r="F65" s="6"/>
      <c r="G65" s="6"/>
      <c r="H65" s="56"/>
      <c r="I65" s="29">
        <f>SUBTOTAL(9,I66:I70)</f>
        <v>0</v>
      </c>
      <c r="J65" s="2"/>
      <c r="K65" s="24">
        <f t="shared" ref="K65:Q65" si="18">SUBTOTAL(9,K66:K70)</f>
        <v>0</v>
      </c>
      <c r="L65" s="25">
        <f t="shared" si="18"/>
        <v>0</v>
      </c>
      <c r="M65" s="25">
        <f t="shared" si="18"/>
        <v>0</v>
      </c>
      <c r="N65" s="29">
        <f t="shared" si="18"/>
        <v>0</v>
      </c>
      <c r="O65" s="33">
        <f t="shared" si="18"/>
        <v>0</v>
      </c>
      <c r="P65" s="33">
        <f t="shared" si="18"/>
        <v>0</v>
      </c>
      <c r="Q65" s="33">
        <f t="shared" si="18"/>
        <v>0</v>
      </c>
      <c r="S65" s="12">
        <f>I65-SUM(K65:Q65)</f>
        <v>0</v>
      </c>
    </row>
    <row r="66" spans="2:19">
      <c r="B66" t="s">
        <v>42</v>
      </c>
      <c r="C66" t="s">
        <v>106</v>
      </c>
      <c r="D66" t="s">
        <v>47</v>
      </c>
      <c r="E66" s="17"/>
      <c r="H66" s="55"/>
      <c r="I66" s="50">
        <f>F66*G66*H66</f>
        <v>0</v>
      </c>
      <c r="K66" s="26"/>
      <c r="L66" s="7"/>
      <c r="M66" s="7"/>
      <c r="N66" s="30"/>
      <c r="O66" s="34"/>
      <c r="P66" s="34"/>
      <c r="Q66" s="34"/>
      <c r="S66" s="12">
        <f>I66-SUM(K66:Q66)</f>
        <v>0</v>
      </c>
    </row>
    <row r="67" spans="2:19">
      <c r="B67" t="s">
        <v>42</v>
      </c>
      <c r="C67" t="s">
        <v>107</v>
      </c>
      <c r="D67" t="s">
        <v>49</v>
      </c>
      <c r="E67" s="17"/>
      <c r="H67" s="55"/>
      <c r="I67" s="50">
        <f t="shared" ref="I67:I69" si="19">F67*G67*H67</f>
        <v>0</v>
      </c>
      <c r="K67" s="26"/>
      <c r="L67" s="7"/>
      <c r="M67" s="7"/>
      <c r="N67" s="30"/>
      <c r="O67" s="34"/>
      <c r="P67" s="34"/>
      <c r="Q67" s="34"/>
      <c r="S67" s="12">
        <f>I67-SUM(K67:Q67)</f>
        <v>0</v>
      </c>
    </row>
    <row r="68" spans="2:19">
      <c r="B68" t="s">
        <v>42</v>
      </c>
      <c r="C68" t="s">
        <v>108</v>
      </c>
      <c r="D68" t="s">
        <v>51</v>
      </c>
      <c r="E68" s="17"/>
      <c r="H68" s="55"/>
      <c r="I68" s="50">
        <f t="shared" si="19"/>
        <v>0</v>
      </c>
      <c r="K68" s="26"/>
      <c r="L68" s="7"/>
      <c r="M68" s="7"/>
      <c r="N68" s="30"/>
      <c r="O68" s="34"/>
      <c r="P68" s="34"/>
      <c r="Q68" s="34"/>
      <c r="S68" s="12">
        <f>I68-SUM(K68:Q68)</f>
        <v>0</v>
      </c>
    </row>
    <row r="69" spans="2:19">
      <c r="B69" t="s">
        <v>42</v>
      </c>
      <c r="C69" t="s">
        <v>109</v>
      </c>
      <c r="D69" t="s">
        <v>53</v>
      </c>
      <c r="E69" s="17"/>
      <c r="H69" s="55"/>
      <c r="I69" s="50">
        <f t="shared" si="19"/>
        <v>0</v>
      </c>
      <c r="K69" s="26"/>
      <c r="L69" s="7"/>
      <c r="M69" s="7"/>
      <c r="N69" s="30"/>
      <c r="O69" s="34"/>
      <c r="P69" s="34"/>
      <c r="Q69" s="34"/>
      <c r="S69" s="12">
        <f>I69-SUM(K69:Q69)</f>
        <v>0</v>
      </c>
    </row>
    <row r="70" spans="2:19">
      <c r="B70" t="s">
        <v>42</v>
      </c>
      <c r="D70" s="37"/>
      <c r="E70" s="17"/>
      <c r="H70" s="55"/>
      <c r="I70" s="50"/>
      <c r="K70" s="26"/>
      <c r="L70" s="7"/>
      <c r="M70" s="7"/>
      <c r="N70" s="30"/>
      <c r="O70" s="34"/>
      <c r="P70" s="34"/>
      <c r="Q70" s="34"/>
      <c r="S70" s="12">
        <f>I70-SUM(K70:Q70)</f>
        <v>0</v>
      </c>
    </row>
    <row r="71" spans="2:19">
      <c r="B71" s="3" t="s">
        <v>110</v>
      </c>
      <c r="C71" s="3" t="s">
        <v>12</v>
      </c>
      <c r="D71" s="27"/>
      <c r="E71" s="20"/>
      <c r="F71" s="3"/>
      <c r="G71" s="3"/>
      <c r="H71" s="58"/>
      <c r="I71" s="27">
        <f>SUBTOTAL(9,I72:I89)</f>
        <v>0</v>
      </c>
      <c r="J71" s="2"/>
      <c r="K71" s="21">
        <f t="shared" ref="K71:Q71" si="20">SUBTOTAL(9,K72:K89)</f>
        <v>0</v>
      </c>
      <c r="L71" s="3">
        <f t="shared" si="20"/>
        <v>0</v>
      </c>
      <c r="M71" s="3">
        <f t="shared" si="20"/>
        <v>0</v>
      </c>
      <c r="N71" s="27">
        <f t="shared" si="20"/>
        <v>0</v>
      </c>
      <c r="O71" s="31">
        <f t="shared" si="20"/>
        <v>0</v>
      </c>
      <c r="P71" s="31">
        <f t="shared" si="20"/>
        <v>0</v>
      </c>
      <c r="Q71" s="31">
        <f t="shared" si="20"/>
        <v>0</v>
      </c>
      <c r="S71" s="12">
        <f>I71-SUM(K71:Q71)</f>
        <v>0</v>
      </c>
    </row>
    <row r="72" spans="2:19">
      <c r="B72" s="6" t="s">
        <v>110</v>
      </c>
      <c r="C72" s="6" t="s">
        <v>44</v>
      </c>
      <c r="D72" s="36" t="s">
        <v>99</v>
      </c>
      <c r="E72" s="18"/>
      <c r="F72" s="6"/>
      <c r="G72" s="6"/>
      <c r="H72" s="56"/>
      <c r="I72" s="29">
        <f>SUBTOTAL(9,I73:I77)</f>
        <v>0</v>
      </c>
      <c r="J72" s="2"/>
      <c r="K72" s="24">
        <f t="shared" ref="K72:Q72" si="21">SUBTOTAL(9,K73:K77)</f>
        <v>0</v>
      </c>
      <c r="L72" s="25">
        <f t="shared" si="21"/>
        <v>0</v>
      </c>
      <c r="M72" s="25">
        <f t="shared" si="21"/>
        <v>0</v>
      </c>
      <c r="N72" s="29">
        <f t="shared" si="21"/>
        <v>0</v>
      </c>
      <c r="O72" s="33">
        <f t="shared" si="21"/>
        <v>0</v>
      </c>
      <c r="P72" s="33">
        <f t="shared" si="21"/>
        <v>0</v>
      </c>
      <c r="Q72" s="33">
        <f t="shared" si="21"/>
        <v>0</v>
      </c>
      <c r="S72" s="12">
        <f>I72-SUM(K72:Q72)</f>
        <v>0</v>
      </c>
    </row>
    <row r="73" spans="2:19">
      <c r="B73" t="s">
        <v>110</v>
      </c>
      <c r="C73" t="s">
        <v>46</v>
      </c>
      <c r="D73" t="s">
        <v>47</v>
      </c>
      <c r="E73" s="17"/>
      <c r="H73" s="55"/>
      <c r="I73" s="50">
        <f>F73*G73*H73</f>
        <v>0</v>
      </c>
      <c r="K73" s="26"/>
      <c r="L73" s="7"/>
      <c r="M73" s="7"/>
      <c r="N73" s="30"/>
      <c r="O73" s="34"/>
      <c r="P73" s="34"/>
      <c r="Q73" s="34"/>
      <c r="S73" s="12">
        <f>I73-SUM(K73:Q73)</f>
        <v>0</v>
      </c>
    </row>
    <row r="74" spans="2:19">
      <c r="B74" t="s">
        <v>110</v>
      </c>
      <c r="C74" t="s">
        <v>48</v>
      </c>
      <c r="D74" t="s">
        <v>49</v>
      </c>
      <c r="E74" s="17"/>
      <c r="H74" s="55"/>
      <c r="I74" s="50">
        <f t="shared" ref="I74:I76" si="22">F74*G74*H74</f>
        <v>0</v>
      </c>
      <c r="K74" s="26"/>
      <c r="L74" s="7"/>
      <c r="M74" s="7"/>
      <c r="N74" s="30"/>
      <c r="O74" s="34"/>
      <c r="P74" s="34"/>
      <c r="Q74" s="34"/>
      <c r="S74" s="12">
        <f>I74-SUM(K74:Q74)</f>
        <v>0</v>
      </c>
    </row>
    <row r="75" spans="2:19">
      <c r="B75" t="s">
        <v>110</v>
      </c>
      <c r="C75" t="s">
        <v>50</v>
      </c>
      <c r="D75" t="s">
        <v>51</v>
      </c>
      <c r="E75" s="17"/>
      <c r="H75" s="55"/>
      <c r="I75" s="50">
        <f t="shared" si="22"/>
        <v>0</v>
      </c>
      <c r="K75" s="26"/>
      <c r="L75" s="7"/>
      <c r="M75" s="7"/>
      <c r="N75" s="30"/>
      <c r="O75" s="34"/>
      <c r="P75" s="34"/>
      <c r="Q75" s="34"/>
      <c r="S75" s="12">
        <f>I75-SUM(K75:Q75)</f>
        <v>0</v>
      </c>
    </row>
    <row r="76" spans="2:19">
      <c r="B76" t="s">
        <v>110</v>
      </c>
      <c r="C76" t="s">
        <v>52</v>
      </c>
      <c r="D76" t="s">
        <v>53</v>
      </c>
      <c r="E76" s="17"/>
      <c r="H76" s="55"/>
      <c r="I76" s="50">
        <f t="shared" si="22"/>
        <v>0</v>
      </c>
      <c r="K76" s="26"/>
      <c r="L76" s="7"/>
      <c r="M76" s="7"/>
      <c r="N76" s="30"/>
      <c r="O76" s="34"/>
      <c r="P76" s="34"/>
      <c r="Q76" s="34"/>
      <c r="S76" s="12">
        <f>I76-SUM(K76:Q76)</f>
        <v>0</v>
      </c>
    </row>
    <row r="77" spans="2:19">
      <c r="B77" t="s">
        <v>110</v>
      </c>
      <c r="D77" s="37"/>
      <c r="E77" s="17"/>
      <c r="H77" s="55"/>
      <c r="I77" s="50"/>
      <c r="K77" s="26"/>
      <c r="L77" s="7"/>
      <c r="M77" s="7"/>
      <c r="N77" s="30"/>
      <c r="O77" s="34"/>
      <c r="P77" s="34"/>
      <c r="Q77" s="34"/>
      <c r="S77" s="12">
        <f>I77-SUM(K77:Q77)</f>
        <v>0</v>
      </c>
    </row>
    <row r="78" spans="2:19">
      <c r="B78" s="6" t="s">
        <v>110</v>
      </c>
      <c r="C78" s="6" t="s">
        <v>58</v>
      </c>
      <c r="D78" s="36" t="s">
        <v>105</v>
      </c>
      <c r="E78" s="18"/>
      <c r="F78" s="6"/>
      <c r="G78" s="6"/>
      <c r="H78" s="56"/>
      <c r="I78" s="29">
        <f>SUBTOTAL(9,I79:I83)</f>
        <v>0</v>
      </c>
      <c r="J78" s="2"/>
      <c r="K78" s="24">
        <f t="shared" ref="K78:Q78" si="23">SUBTOTAL(9,K79:K83)</f>
        <v>0</v>
      </c>
      <c r="L78" s="25">
        <f t="shared" si="23"/>
        <v>0</v>
      </c>
      <c r="M78" s="25">
        <f t="shared" si="23"/>
        <v>0</v>
      </c>
      <c r="N78" s="29">
        <f t="shared" si="23"/>
        <v>0</v>
      </c>
      <c r="O78" s="33">
        <f t="shared" si="23"/>
        <v>0</v>
      </c>
      <c r="P78" s="33">
        <f t="shared" si="23"/>
        <v>0</v>
      </c>
      <c r="Q78" s="33">
        <f t="shared" si="23"/>
        <v>0</v>
      </c>
      <c r="S78" s="12">
        <f>I78-SUM(K78:Q78)</f>
        <v>0</v>
      </c>
    </row>
    <row r="79" spans="2:19">
      <c r="B79" t="s">
        <v>110</v>
      </c>
      <c r="C79" t="s">
        <v>60</v>
      </c>
      <c r="D79" t="s">
        <v>47</v>
      </c>
      <c r="E79" s="17"/>
      <c r="H79" s="55"/>
      <c r="I79" s="50">
        <f>F79*G79*H79</f>
        <v>0</v>
      </c>
      <c r="K79" s="26"/>
      <c r="L79" s="7"/>
      <c r="M79" s="7"/>
      <c r="N79" s="30"/>
      <c r="O79" s="34"/>
      <c r="P79" s="34"/>
      <c r="Q79" s="34"/>
      <c r="S79" s="12">
        <f>I79-SUM(K79:Q79)</f>
        <v>0</v>
      </c>
    </row>
    <row r="80" spans="2:19">
      <c r="B80" t="s">
        <v>110</v>
      </c>
      <c r="C80" t="s">
        <v>61</v>
      </c>
      <c r="D80" t="s">
        <v>49</v>
      </c>
      <c r="E80" s="17"/>
      <c r="H80" s="55"/>
      <c r="I80" s="50">
        <f t="shared" ref="I80:I82" si="24">F80*G80*H80</f>
        <v>0</v>
      </c>
      <c r="K80" s="26"/>
      <c r="L80" s="7"/>
      <c r="M80" s="7"/>
      <c r="N80" s="30"/>
      <c r="O80" s="34"/>
      <c r="P80" s="34"/>
      <c r="Q80" s="34"/>
      <c r="S80" s="12">
        <f>I80-SUM(K80:Q80)</f>
        <v>0</v>
      </c>
    </row>
    <row r="81" spans="2:19">
      <c r="B81" t="s">
        <v>110</v>
      </c>
      <c r="C81" t="s">
        <v>62</v>
      </c>
      <c r="D81" t="s">
        <v>51</v>
      </c>
      <c r="E81" s="17"/>
      <c r="H81" s="55"/>
      <c r="I81" s="50">
        <f t="shared" si="24"/>
        <v>0</v>
      </c>
      <c r="K81" s="26"/>
      <c r="L81" s="7"/>
      <c r="M81" s="7"/>
      <c r="N81" s="30"/>
      <c r="O81" s="34"/>
      <c r="P81" s="34"/>
      <c r="Q81" s="34"/>
      <c r="S81" s="12">
        <f>I81-SUM(K81:Q81)</f>
        <v>0</v>
      </c>
    </row>
    <row r="82" spans="2:19">
      <c r="B82" t="s">
        <v>110</v>
      </c>
      <c r="C82" t="s">
        <v>63</v>
      </c>
      <c r="D82" t="s">
        <v>53</v>
      </c>
      <c r="E82" s="17"/>
      <c r="H82" s="55"/>
      <c r="I82" s="50">
        <f t="shared" si="24"/>
        <v>0</v>
      </c>
      <c r="K82" s="26"/>
      <c r="L82" s="7"/>
      <c r="M82" s="7"/>
      <c r="N82" s="30"/>
      <c r="O82" s="34"/>
      <c r="P82" s="34"/>
      <c r="Q82" s="34"/>
      <c r="S82" s="12">
        <f>I82-SUM(K82:Q82)</f>
        <v>0</v>
      </c>
    </row>
    <row r="83" spans="2:19">
      <c r="B83" t="s">
        <v>110</v>
      </c>
      <c r="D83" s="37"/>
      <c r="E83" s="17"/>
      <c r="H83" s="55"/>
      <c r="I83" s="50"/>
      <c r="K83" s="26"/>
      <c r="L83" s="7"/>
      <c r="M83" s="7"/>
      <c r="N83" s="30"/>
      <c r="O83" s="34"/>
      <c r="P83" s="34"/>
      <c r="Q83" s="34"/>
      <c r="S83" s="12">
        <f>I83-SUM(K83:Q83)</f>
        <v>0</v>
      </c>
    </row>
    <row r="84" spans="2:19">
      <c r="B84" s="6" t="s">
        <v>110</v>
      </c>
      <c r="C84" s="6" t="s">
        <v>66</v>
      </c>
      <c r="D84" s="36" t="s">
        <v>111</v>
      </c>
      <c r="E84" s="18"/>
      <c r="F84" s="6"/>
      <c r="G84" s="6"/>
      <c r="H84" s="56"/>
      <c r="I84" s="29">
        <f>SUBTOTAL(9,I85:I89)</f>
        <v>0</v>
      </c>
      <c r="J84" s="2"/>
      <c r="K84" s="24">
        <f t="shared" ref="K84:Q84" si="25">SUBTOTAL(9,K85:K89)</f>
        <v>0</v>
      </c>
      <c r="L84" s="25">
        <f t="shared" si="25"/>
        <v>0</v>
      </c>
      <c r="M84" s="25">
        <f t="shared" si="25"/>
        <v>0</v>
      </c>
      <c r="N84" s="29">
        <f t="shared" si="25"/>
        <v>0</v>
      </c>
      <c r="O84" s="33">
        <f t="shared" si="25"/>
        <v>0</v>
      </c>
      <c r="P84" s="33">
        <f t="shared" si="25"/>
        <v>0</v>
      </c>
      <c r="Q84" s="33">
        <f t="shared" si="25"/>
        <v>0</v>
      </c>
      <c r="S84" s="12">
        <f>I84-SUM(K84:Q84)</f>
        <v>0</v>
      </c>
    </row>
    <row r="85" spans="2:19">
      <c r="B85" t="s">
        <v>110</v>
      </c>
      <c r="C85" t="s">
        <v>68</v>
      </c>
      <c r="D85" t="s">
        <v>47</v>
      </c>
      <c r="E85" s="17"/>
      <c r="H85" s="55"/>
      <c r="I85" s="50">
        <f>F85*G85*H85</f>
        <v>0</v>
      </c>
      <c r="K85" s="26"/>
      <c r="L85" s="7"/>
      <c r="M85" s="7"/>
      <c r="N85" s="30"/>
      <c r="O85" s="34"/>
      <c r="P85" s="34"/>
      <c r="Q85" s="34"/>
      <c r="S85" s="12">
        <f>I85-SUM(K85:Q85)</f>
        <v>0</v>
      </c>
    </row>
    <row r="86" spans="2:19">
      <c r="B86" t="s">
        <v>110</v>
      </c>
      <c r="C86" t="s">
        <v>69</v>
      </c>
      <c r="D86" t="s">
        <v>49</v>
      </c>
      <c r="E86" s="17"/>
      <c r="H86" s="55"/>
      <c r="I86" s="50">
        <f t="shared" ref="I86:I88" si="26">F86*G86*H86</f>
        <v>0</v>
      </c>
      <c r="K86" s="26"/>
      <c r="L86" s="7"/>
      <c r="M86" s="7"/>
      <c r="N86" s="30"/>
      <c r="O86" s="34"/>
      <c r="P86" s="34"/>
      <c r="Q86" s="34"/>
      <c r="S86" s="12">
        <f>I86-SUM(K86:Q86)</f>
        <v>0</v>
      </c>
    </row>
    <row r="87" spans="2:19">
      <c r="B87" t="s">
        <v>110</v>
      </c>
      <c r="C87" t="s">
        <v>70</v>
      </c>
      <c r="D87" t="s">
        <v>51</v>
      </c>
      <c r="E87" s="17"/>
      <c r="H87" s="55"/>
      <c r="I87" s="50">
        <f t="shared" si="26"/>
        <v>0</v>
      </c>
      <c r="K87" s="26"/>
      <c r="L87" s="7"/>
      <c r="M87" s="7"/>
      <c r="N87" s="30"/>
      <c r="O87" s="34"/>
      <c r="P87" s="34"/>
      <c r="Q87" s="34"/>
      <c r="S87" s="12">
        <f>I87-SUM(K87:Q87)</f>
        <v>0</v>
      </c>
    </row>
    <row r="88" spans="2:19">
      <c r="B88" t="s">
        <v>110</v>
      </c>
      <c r="C88" t="s">
        <v>71</v>
      </c>
      <c r="D88" t="s">
        <v>53</v>
      </c>
      <c r="E88" s="17"/>
      <c r="H88" s="55"/>
      <c r="I88" s="50">
        <f t="shared" si="26"/>
        <v>0</v>
      </c>
      <c r="K88" s="26"/>
      <c r="L88" s="7"/>
      <c r="M88" s="7"/>
      <c r="N88" s="30"/>
      <c r="O88" s="34"/>
      <c r="P88" s="34"/>
      <c r="Q88" s="34"/>
      <c r="S88" s="12">
        <f>I88-SUM(K88:Q88)</f>
        <v>0</v>
      </c>
    </row>
    <row r="89" spans="2:19">
      <c r="B89" t="s">
        <v>110</v>
      </c>
      <c r="D89" s="37"/>
      <c r="E89" s="17"/>
      <c r="H89" s="55"/>
      <c r="I89" s="50"/>
      <c r="K89" s="26"/>
      <c r="L89" s="7"/>
      <c r="M89" s="7"/>
      <c r="N89" s="30"/>
      <c r="O89" s="34"/>
      <c r="P89" s="34"/>
      <c r="Q89" s="34"/>
      <c r="S89" s="12">
        <f>I89-SUM(K89:Q89)</f>
        <v>0</v>
      </c>
    </row>
    <row r="90" spans="2:19">
      <c r="B90" s="3" t="s">
        <v>112</v>
      </c>
      <c r="C90" s="3" t="s">
        <v>17</v>
      </c>
      <c r="D90" s="27"/>
      <c r="E90" s="14"/>
      <c r="F90" s="3"/>
      <c r="G90" s="3"/>
      <c r="H90" s="58"/>
      <c r="I90" s="27">
        <f>SUBTOTAL(9,I91:I92)</f>
        <v>0</v>
      </c>
      <c r="J90" s="2"/>
      <c r="K90" s="21">
        <f t="shared" ref="K90:Q90" si="27">SUBTOTAL(9,K91:K92)</f>
        <v>0</v>
      </c>
      <c r="L90" s="3">
        <f t="shared" si="27"/>
        <v>0</v>
      </c>
      <c r="M90" s="3">
        <f t="shared" si="27"/>
        <v>0</v>
      </c>
      <c r="N90" s="27">
        <f t="shared" si="27"/>
        <v>0</v>
      </c>
      <c r="O90" s="31">
        <f t="shared" si="27"/>
        <v>0</v>
      </c>
      <c r="P90" s="31">
        <f t="shared" si="27"/>
        <v>0</v>
      </c>
      <c r="Q90" s="31">
        <f t="shared" si="27"/>
        <v>0</v>
      </c>
      <c r="S90" s="12">
        <f>I90-SUM(K90:Q90)</f>
        <v>0</v>
      </c>
    </row>
    <row r="91" spans="2:19">
      <c r="B91" s="6" t="s">
        <v>112</v>
      </c>
      <c r="C91" s="6" t="s">
        <v>44</v>
      </c>
      <c r="D91" s="36" t="s">
        <v>17</v>
      </c>
      <c r="E91" s="16"/>
      <c r="F91" s="6"/>
      <c r="G91" s="6"/>
      <c r="H91" s="56"/>
      <c r="I91" s="29">
        <f>SUBTOTAL(9,I92)</f>
        <v>0</v>
      </c>
      <c r="J91" s="2"/>
      <c r="K91" s="24">
        <f t="shared" ref="K91:Q91" si="28">SUBTOTAL(9,K92)</f>
        <v>0</v>
      </c>
      <c r="L91" s="25">
        <f t="shared" si="28"/>
        <v>0</v>
      </c>
      <c r="M91" s="25">
        <f t="shared" si="28"/>
        <v>0</v>
      </c>
      <c r="N91" s="29">
        <f t="shared" si="28"/>
        <v>0</v>
      </c>
      <c r="O91" s="33">
        <f t="shared" si="28"/>
        <v>0</v>
      </c>
      <c r="P91" s="33">
        <f t="shared" si="28"/>
        <v>0</v>
      </c>
      <c r="Q91" s="33">
        <f t="shared" si="28"/>
        <v>0</v>
      </c>
      <c r="S91" s="12">
        <f>I91-SUM(K91:Q91)</f>
        <v>0</v>
      </c>
    </row>
    <row r="92" spans="2:19">
      <c r="B92" t="s">
        <v>112</v>
      </c>
      <c r="C92" t="s">
        <v>46</v>
      </c>
      <c r="D92" s="37" t="s">
        <v>113</v>
      </c>
      <c r="H92" s="55">
        <v>7.0000000000000007E-2</v>
      </c>
      <c r="I92" s="50">
        <f>I7*H92</f>
        <v>0</v>
      </c>
      <c r="K92" s="26">
        <f>K7*$H$92</f>
        <v>0</v>
      </c>
      <c r="L92" s="7">
        <f t="shared" ref="L92:Q92" si="29">L7*$H$92</f>
        <v>0</v>
      </c>
      <c r="M92" s="7">
        <f t="shared" si="29"/>
        <v>0</v>
      </c>
      <c r="N92" s="30">
        <f t="shared" si="29"/>
        <v>0</v>
      </c>
      <c r="O92" s="34">
        <f t="shared" si="29"/>
        <v>0</v>
      </c>
      <c r="P92" s="34">
        <f t="shared" si="29"/>
        <v>0</v>
      </c>
      <c r="Q92" s="34">
        <f t="shared" si="29"/>
        <v>0</v>
      </c>
      <c r="S92" s="12">
        <f>I92-SUM(K92:Q92)</f>
        <v>0</v>
      </c>
    </row>
    <row r="93" spans="2:19">
      <c r="B93" s="106"/>
      <c r="C93" s="106" t="s">
        <v>114</v>
      </c>
      <c r="D93" s="107"/>
      <c r="E93" s="108"/>
      <c r="F93" s="106"/>
      <c r="G93" s="106"/>
      <c r="H93" s="109"/>
      <c r="I93" s="107">
        <f>SUBTOTAL(9,I7:I92)</f>
        <v>0</v>
      </c>
      <c r="J93" s="2"/>
      <c r="K93" s="110">
        <f t="shared" ref="K93:Q93" si="30">SUBTOTAL(9,K7:K92)</f>
        <v>0</v>
      </c>
      <c r="L93" s="106">
        <f t="shared" si="30"/>
        <v>0</v>
      </c>
      <c r="M93" s="106">
        <f t="shared" si="30"/>
        <v>0</v>
      </c>
      <c r="N93" s="107">
        <f t="shared" si="30"/>
        <v>0</v>
      </c>
      <c r="O93" s="111">
        <f t="shared" si="30"/>
        <v>0</v>
      </c>
      <c r="P93" s="111">
        <f t="shared" si="30"/>
        <v>0</v>
      </c>
      <c r="Q93" s="111">
        <f t="shared" si="30"/>
        <v>0</v>
      </c>
      <c r="S93" s="12">
        <f>I93-SUM(K93:Q93)</f>
        <v>0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7D119-2BDE-467C-A78E-493DDF0F82D1}">
  <sheetPr codeName="Feuil3"/>
  <dimension ref="B2:V92"/>
  <sheetViews>
    <sheetView topLeftCell="A2" zoomScale="90" zoomScaleNormal="90" workbookViewId="0">
      <pane xSplit="1" ySplit="4" topLeftCell="B57" activePane="bottomRight" state="frozen"/>
      <selection pane="bottomRight" activeCell="U77" sqref="U77"/>
      <selection pane="bottomLeft" activeCell="A6" sqref="A6"/>
      <selection pane="topRight" activeCell="B2" sqref="B2"/>
    </sheetView>
  </sheetViews>
  <sheetFormatPr defaultColWidth="11.42578125" defaultRowHeight="14.45"/>
  <cols>
    <col min="1" max="1" width="4.42578125" customWidth="1"/>
    <col min="2" max="2" width="4" customWidth="1"/>
    <col min="3" max="3" width="6.7109375" customWidth="1"/>
    <col min="4" max="4" width="47.28515625" customWidth="1"/>
    <col min="5" max="5" width="11.5703125" style="13"/>
    <col min="8" max="8" width="13.85546875" customWidth="1"/>
    <col min="9" max="9" width="21.140625" style="2" customWidth="1"/>
    <col min="10" max="10" width="3.85546875" style="7" customWidth="1"/>
    <col min="15" max="15" width="13.28515625" customWidth="1"/>
    <col min="18" max="18" width="1.7109375" customWidth="1"/>
    <col min="19" max="19" width="7.7109375" style="10" customWidth="1"/>
  </cols>
  <sheetData>
    <row r="2" spans="2:19" ht="21">
      <c r="B2" s="1" t="s">
        <v>115</v>
      </c>
    </row>
    <row r="3" spans="2:19" ht="21">
      <c r="B3" s="1"/>
    </row>
    <row r="4" spans="2:19">
      <c r="E4" s="46" t="s">
        <v>34</v>
      </c>
      <c r="F4" s="47"/>
      <c r="G4" s="47"/>
      <c r="H4" s="47"/>
      <c r="I4" s="48"/>
      <c r="J4" s="38"/>
      <c r="K4" s="46" t="s">
        <v>35</v>
      </c>
      <c r="L4" s="47"/>
      <c r="M4" s="47"/>
      <c r="N4" s="47"/>
      <c r="O4" s="47"/>
      <c r="P4" s="47"/>
      <c r="Q4" s="49"/>
    </row>
    <row r="5" spans="2:19">
      <c r="E5" s="43" t="s">
        <v>36</v>
      </c>
      <c r="F5" s="44" t="s">
        <v>37</v>
      </c>
      <c r="G5" s="44" t="s">
        <v>38</v>
      </c>
      <c r="H5" s="44" t="s">
        <v>39</v>
      </c>
      <c r="I5" s="45" t="s">
        <v>40</v>
      </c>
      <c r="J5" s="8"/>
      <c r="K5" s="39" t="s">
        <v>10</v>
      </c>
      <c r="L5" s="40" t="s">
        <v>13</v>
      </c>
      <c r="M5" s="40" t="s">
        <v>16</v>
      </c>
      <c r="N5" s="41" t="s">
        <v>18</v>
      </c>
      <c r="O5" s="42" t="s">
        <v>21</v>
      </c>
      <c r="P5" s="42" t="s">
        <v>23</v>
      </c>
      <c r="Q5" s="42" t="s">
        <v>25</v>
      </c>
      <c r="S5" s="11" t="s">
        <v>41</v>
      </c>
    </row>
    <row r="6" spans="2:19" ht="16.899999999999999" customHeight="1">
      <c r="B6" s="3" t="s">
        <v>42</v>
      </c>
      <c r="C6" s="3" t="s">
        <v>9</v>
      </c>
      <c r="D6" s="27"/>
      <c r="E6" s="14"/>
      <c r="F6" s="14"/>
      <c r="G6" s="3"/>
      <c r="H6" s="14"/>
      <c r="I6" s="27">
        <f>SUBTOTAL(9,I7:I69)</f>
        <v>391602</v>
      </c>
      <c r="J6" s="2"/>
      <c r="K6" s="21">
        <f>SUBTOTAL(9,K7:K69)</f>
        <v>41629</v>
      </c>
      <c r="L6" s="3">
        <f>SUBTOTAL(9,L7:L69)</f>
        <v>30129</v>
      </c>
      <c r="M6" s="3">
        <f>SUBTOTAL(9,M7:M69)</f>
        <v>107879</v>
      </c>
      <c r="N6" s="27">
        <f>SUBTOTAL(9,N7:N69)</f>
        <v>67629</v>
      </c>
      <c r="O6" s="31">
        <f>SUBTOTAL(9,O7:O69)</f>
        <v>144336</v>
      </c>
      <c r="P6" s="31">
        <f>SUBTOTAL(9,P7:P69)</f>
        <v>0</v>
      </c>
      <c r="Q6" s="31">
        <f>SUBTOTAL(9,Q7:Q69)</f>
        <v>0</v>
      </c>
      <c r="S6" s="12">
        <f t="shared" ref="S6:S8" si="0">I6-SUM(K6:Q6)</f>
        <v>0</v>
      </c>
    </row>
    <row r="7" spans="2:19">
      <c r="B7" s="4" t="s">
        <v>42</v>
      </c>
      <c r="C7" s="5">
        <v>1</v>
      </c>
      <c r="D7" s="35" t="s">
        <v>43</v>
      </c>
      <c r="E7" s="15"/>
      <c r="F7" s="15"/>
      <c r="G7" s="4"/>
      <c r="H7" s="15"/>
      <c r="I7" s="28">
        <f>+SUBTOTAL(9,I8:I31)</f>
        <v>235362</v>
      </c>
      <c r="J7" s="9"/>
      <c r="K7" s="22">
        <f>+SUBTOTAL(9,K8:K31)</f>
        <v>22099</v>
      </c>
      <c r="L7" s="23">
        <f>+SUBTOTAL(9,L8:L31)</f>
        <v>10599</v>
      </c>
      <c r="M7" s="23">
        <f>+SUBTOTAL(9,M8:M31)</f>
        <v>88349</v>
      </c>
      <c r="N7" s="28">
        <f>+SUBTOTAL(9,N8:N31)</f>
        <v>48099</v>
      </c>
      <c r="O7" s="32">
        <f>+SUBTOTAL(9,O8:O31)</f>
        <v>66216</v>
      </c>
      <c r="P7" s="32">
        <f>+SUBTOTAL(9,P8:P31)</f>
        <v>0</v>
      </c>
      <c r="Q7" s="32">
        <f>+SUBTOTAL(9,Q8:Q31)</f>
        <v>0</v>
      </c>
      <c r="S7" s="12">
        <f t="shared" si="0"/>
        <v>0</v>
      </c>
    </row>
    <row r="8" spans="2:19">
      <c r="B8" s="6" t="s">
        <v>42</v>
      </c>
      <c r="C8" s="6" t="s">
        <v>44</v>
      </c>
      <c r="D8" s="36" t="s">
        <v>45</v>
      </c>
      <c r="E8" s="16"/>
      <c r="F8" s="16"/>
      <c r="G8" s="6"/>
      <c r="H8" s="16"/>
      <c r="I8" s="29">
        <f>SUBTOTAL(9,I9:I15)</f>
        <v>75792</v>
      </c>
      <c r="J8" s="2"/>
      <c r="K8" s="24">
        <f t="shared" ref="K8:Q8" si="1">SUBTOTAL(9,K9:K15)</f>
        <v>13599</v>
      </c>
      <c r="L8" s="25">
        <f t="shared" si="1"/>
        <v>10599</v>
      </c>
      <c r="M8" s="25">
        <f t="shared" si="1"/>
        <v>18099</v>
      </c>
      <c r="N8" s="29">
        <f t="shared" si="1"/>
        <v>10599</v>
      </c>
      <c r="O8" s="33">
        <f t="shared" si="1"/>
        <v>22896</v>
      </c>
      <c r="P8" s="33">
        <f t="shared" si="1"/>
        <v>0</v>
      </c>
      <c r="Q8" s="33">
        <f t="shared" si="1"/>
        <v>0</v>
      </c>
      <c r="S8" s="12">
        <f t="shared" si="0"/>
        <v>0</v>
      </c>
    </row>
    <row r="9" spans="2:19">
      <c r="B9" t="s">
        <v>42</v>
      </c>
      <c r="C9" t="s">
        <v>46</v>
      </c>
      <c r="D9" s="37" t="s">
        <v>116</v>
      </c>
      <c r="E9" s="59" t="s">
        <v>117</v>
      </c>
      <c r="F9" s="13">
        <v>24</v>
      </c>
      <c r="G9" s="51">
        <v>2500</v>
      </c>
      <c r="H9" s="55">
        <v>0.5</v>
      </c>
      <c r="I9" s="50">
        <f>F9*G9*H9</f>
        <v>30000</v>
      </c>
      <c r="K9" s="26">
        <f>$I$9/8</f>
        <v>3750</v>
      </c>
      <c r="L9" s="7">
        <f t="shared" ref="L9:N9" si="2">$I$9/8</f>
        <v>3750</v>
      </c>
      <c r="M9" s="7">
        <f t="shared" si="2"/>
        <v>3750</v>
      </c>
      <c r="N9" s="30">
        <f t="shared" si="2"/>
        <v>3750</v>
      </c>
      <c r="O9" s="34">
        <f>I9/2</f>
        <v>15000</v>
      </c>
      <c r="P9" s="34"/>
      <c r="Q9" s="34"/>
      <c r="S9" s="12">
        <f>I9-SUM(K9:Q9)</f>
        <v>0</v>
      </c>
    </row>
    <row r="10" spans="2:19">
      <c r="B10" t="s">
        <v>42</v>
      </c>
      <c r="C10" t="s">
        <v>48</v>
      </c>
      <c r="D10" s="37" t="s">
        <v>118</v>
      </c>
      <c r="E10" s="59" t="s">
        <v>117</v>
      </c>
      <c r="F10" s="13">
        <v>12</v>
      </c>
      <c r="G10" s="51">
        <v>4500</v>
      </c>
      <c r="H10" s="55">
        <v>0.5</v>
      </c>
      <c r="I10" s="50">
        <f t="shared" ref="I10:I14" si="3">F10*G10*H10</f>
        <v>27000</v>
      </c>
      <c r="K10" s="26">
        <f>$I$10/4</f>
        <v>6750</v>
      </c>
      <c r="L10" s="7">
        <f t="shared" ref="L10:N10" si="4">$I$10/4</f>
        <v>6750</v>
      </c>
      <c r="M10" s="7">
        <f t="shared" si="4"/>
        <v>6750</v>
      </c>
      <c r="N10" s="30">
        <f t="shared" si="4"/>
        <v>6750</v>
      </c>
      <c r="O10" s="34"/>
      <c r="P10" s="34"/>
      <c r="Q10" s="34"/>
      <c r="S10" s="12">
        <f t="shared" ref="S10:S73" si="5">I10-SUM(K10:Q10)</f>
        <v>0</v>
      </c>
    </row>
    <row r="11" spans="2:19">
      <c r="B11" t="s">
        <v>42</v>
      </c>
      <c r="C11" t="s">
        <v>50</v>
      </c>
      <c r="D11" s="37" t="s">
        <v>119</v>
      </c>
      <c r="E11" s="59" t="s">
        <v>120</v>
      </c>
      <c r="F11" s="13">
        <v>1</v>
      </c>
      <c r="G11" s="51">
        <v>3000</v>
      </c>
      <c r="H11" s="55">
        <v>0.75</v>
      </c>
      <c r="I11" s="50">
        <f t="shared" si="3"/>
        <v>2250</v>
      </c>
      <c r="K11" s="26">
        <f>I11</f>
        <v>2250</v>
      </c>
      <c r="L11" s="7"/>
      <c r="M11" s="7"/>
      <c r="N11" s="30"/>
      <c r="O11" s="34"/>
      <c r="P11" s="34"/>
      <c r="Q11" s="34"/>
      <c r="S11" s="12">
        <f t="shared" si="5"/>
        <v>0</v>
      </c>
    </row>
    <row r="12" spans="2:19">
      <c r="B12" t="s">
        <v>42</v>
      </c>
      <c r="C12" t="s">
        <v>52</v>
      </c>
      <c r="D12" s="37" t="s">
        <v>121</v>
      </c>
      <c r="E12" s="59" t="s">
        <v>122</v>
      </c>
      <c r="F12" s="13">
        <f>30*24</f>
        <v>720</v>
      </c>
      <c r="G12" s="51">
        <v>1.1000000000000001</v>
      </c>
      <c r="H12" s="55">
        <v>1</v>
      </c>
      <c r="I12" s="50">
        <f t="shared" si="3"/>
        <v>792.00000000000011</v>
      </c>
      <c r="K12" s="26">
        <f>$I$12/8</f>
        <v>99.000000000000014</v>
      </c>
      <c r="L12" s="7">
        <f t="shared" ref="L12:N12" si="6">$I$12/8</f>
        <v>99.000000000000014</v>
      </c>
      <c r="M12" s="7">
        <f t="shared" si="6"/>
        <v>99.000000000000014</v>
      </c>
      <c r="N12" s="30">
        <f t="shared" si="6"/>
        <v>99.000000000000014</v>
      </c>
      <c r="O12" s="34">
        <f>I12/2</f>
        <v>396.00000000000006</v>
      </c>
      <c r="P12" s="34"/>
      <c r="Q12" s="34"/>
      <c r="S12" s="12">
        <f t="shared" si="5"/>
        <v>0</v>
      </c>
    </row>
    <row r="13" spans="2:19">
      <c r="B13" t="s">
        <v>42</v>
      </c>
      <c r="C13" t="s">
        <v>54</v>
      </c>
      <c r="D13" s="37" t="s">
        <v>123</v>
      </c>
      <c r="E13" s="59" t="s">
        <v>124</v>
      </c>
      <c r="F13" s="13">
        <v>20</v>
      </c>
      <c r="G13" s="51">
        <v>750</v>
      </c>
      <c r="H13" s="55">
        <v>1</v>
      </c>
      <c r="I13" s="50">
        <f t="shared" si="3"/>
        <v>15000</v>
      </c>
      <c r="K13" s="26"/>
      <c r="L13" s="7"/>
      <c r="M13" s="7">
        <f>I13/2</f>
        <v>7500</v>
      </c>
      <c r="N13" s="30"/>
      <c r="O13" s="34">
        <f>I13/2</f>
        <v>7500</v>
      </c>
      <c r="P13" s="34"/>
      <c r="Q13" s="34"/>
      <c r="S13" s="12">
        <f t="shared" si="5"/>
        <v>0</v>
      </c>
    </row>
    <row r="14" spans="2:19">
      <c r="B14" t="s">
        <v>42</v>
      </c>
      <c r="C14" t="s">
        <v>56</v>
      </c>
      <c r="D14" s="37" t="s">
        <v>125</v>
      </c>
      <c r="E14" s="59" t="s">
        <v>120</v>
      </c>
      <c r="F14" s="13">
        <v>1</v>
      </c>
      <c r="G14" s="51">
        <v>1000</v>
      </c>
      <c r="H14" s="55">
        <v>0.75</v>
      </c>
      <c r="I14" s="50">
        <f t="shared" si="3"/>
        <v>750</v>
      </c>
      <c r="K14" s="26">
        <f>I14</f>
        <v>750</v>
      </c>
      <c r="L14" s="7"/>
      <c r="M14" s="7"/>
      <c r="N14" s="30"/>
      <c r="O14" s="34"/>
      <c r="P14" s="34"/>
      <c r="Q14" s="34"/>
      <c r="S14" s="12">
        <f t="shared" si="5"/>
        <v>0</v>
      </c>
    </row>
    <row r="15" spans="2:19">
      <c r="B15" t="s">
        <v>42</v>
      </c>
      <c r="D15" s="37"/>
      <c r="E15" s="59"/>
      <c r="F15" s="13"/>
      <c r="G15" s="51"/>
      <c r="H15" s="55"/>
      <c r="I15" s="50"/>
      <c r="K15" s="26"/>
      <c r="L15" s="7"/>
      <c r="M15" s="7"/>
      <c r="N15" s="30"/>
      <c r="O15" s="34"/>
      <c r="P15" s="34"/>
      <c r="Q15" s="34"/>
      <c r="S15" s="12">
        <f t="shared" si="5"/>
        <v>0</v>
      </c>
    </row>
    <row r="16" spans="2:19">
      <c r="B16" s="6" t="s">
        <v>42</v>
      </c>
      <c r="C16" s="6" t="s">
        <v>58</v>
      </c>
      <c r="D16" s="36" t="s">
        <v>59</v>
      </c>
      <c r="E16" s="60"/>
      <c r="F16" s="16"/>
      <c r="G16" s="52"/>
      <c r="H16" s="56"/>
      <c r="I16" s="29">
        <f>SUBTOTAL(9,I17:I23)</f>
        <v>70250</v>
      </c>
      <c r="J16" s="2"/>
      <c r="K16" s="24">
        <f t="shared" ref="K16:Q16" si="7">SUBTOTAL(9,K17:K23)</f>
        <v>0</v>
      </c>
      <c r="L16" s="25">
        <f t="shared" si="7"/>
        <v>0</v>
      </c>
      <c r="M16" s="25">
        <f t="shared" si="7"/>
        <v>70250</v>
      </c>
      <c r="N16" s="29">
        <f t="shared" si="7"/>
        <v>0</v>
      </c>
      <c r="O16" s="33">
        <f t="shared" si="7"/>
        <v>0</v>
      </c>
      <c r="P16" s="33">
        <f t="shared" si="7"/>
        <v>0</v>
      </c>
      <c r="Q16" s="33">
        <f t="shared" si="7"/>
        <v>0</v>
      </c>
      <c r="S16" s="12">
        <f t="shared" si="5"/>
        <v>0</v>
      </c>
    </row>
    <row r="17" spans="2:19">
      <c r="B17" t="s">
        <v>42</v>
      </c>
      <c r="C17" t="s">
        <v>60</v>
      </c>
      <c r="D17" s="37" t="s">
        <v>126</v>
      </c>
      <c r="E17" s="59" t="s">
        <v>124</v>
      </c>
      <c r="F17" s="13">
        <v>5</v>
      </c>
      <c r="G17" s="51">
        <v>150</v>
      </c>
      <c r="H17" s="55">
        <v>1</v>
      </c>
      <c r="I17" s="50">
        <f>F17*G17*H17</f>
        <v>750</v>
      </c>
      <c r="K17" s="26"/>
      <c r="L17" s="7"/>
      <c r="M17" s="7">
        <f>I17</f>
        <v>750</v>
      </c>
      <c r="N17" s="30"/>
      <c r="O17" s="34"/>
      <c r="P17" s="34"/>
      <c r="Q17" s="34"/>
      <c r="S17" s="12">
        <f t="shared" si="5"/>
        <v>0</v>
      </c>
    </row>
    <row r="18" spans="2:19">
      <c r="B18" t="s">
        <v>42</v>
      </c>
      <c r="C18" t="s">
        <v>61</v>
      </c>
      <c r="D18" s="37" t="s">
        <v>127</v>
      </c>
      <c r="E18" s="59" t="s">
        <v>120</v>
      </c>
      <c r="F18" s="13">
        <f>5*2*50</f>
        <v>500</v>
      </c>
      <c r="G18" s="51">
        <v>5</v>
      </c>
      <c r="H18" s="55">
        <v>1</v>
      </c>
      <c r="I18" s="50">
        <f t="shared" ref="I18:I22" si="8">F18*G18*H18</f>
        <v>2500</v>
      </c>
      <c r="K18" s="26"/>
      <c r="L18" s="7"/>
      <c r="M18" s="7">
        <f t="shared" ref="M18:M22" si="9">I18</f>
        <v>2500</v>
      </c>
      <c r="N18" s="30"/>
      <c r="O18" s="34"/>
      <c r="P18" s="34"/>
      <c r="Q18" s="34"/>
      <c r="S18" s="12">
        <f t="shared" si="5"/>
        <v>0</v>
      </c>
    </row>
    <row r="19" spans="2:19">
      <c r="B19" t="s">
        <v>42</v>
      </c>
      <c r="C19" t="s">
        <v>62</v>
      </c>
      <c r="D19" s="37" t="s">
        <v>128</v>
      </c>
      <c r="E19" s="59" t="s">
        <v>120</v>
      </c>
      <c r="F19" s="13">
        <v>5</v>
      </c>
      <c r="G19" s="51">
        <v>200</v>
      </c>
      <c r="H19" s="55">
        <v>1</v>
      </c>
      <c r="I19" s="50">
        <f t="shared" si="8"/>
        <v>1000</v>
      </c>
      <c r="K19" s="26"/>
      <c r="L19" s="7"/>
      <c r="M19" s="7">
        <f t="shared" si="9"/>
        <v>1000</v>
      </c>
      <c r="N19" s="30"/>
      <c r="O19" s="34"/>
      <c r="P19" s="34"/>
      <c r="Q19" s="34"/>
      <c r="S19" s="12">
        <f t="shared" si="5"/>
        <v>0</v>
      </c>
    </row>
    <row r="20" spans="2:19">
      <c r="B20" t="s">
        <v>42</v>
      </c>
      <c r="C20" t="s">
        <v>63</v>
      </c>
      <c r="D20" s="37" t="s">
        <v>129</v>
      </c>
      <c r="E20" s="59" t="s">
        <v>120</v>
      </c>
      <c r="F20" s="13">
        <f>50*6</f>
        <v>300</v>
      </c>
      <c r="G20" s="51">
        <v>120</v>
      </c>
      <c r="H20" s="55">
        <v>1</v>
      </c>
      <c r="I20" s="50">
        <f t="shared" si="8"/>
        <v>36000</v>
      </c>
      <c r="K20" s="26"/>
      <c r="L20" s="7"/>
      <c r="M20" s="7">
        <f t="shared" si="9"/>
        <v>36000</v>
      </c>
      <c r="N20" s="30"/>
      <c r="O20" s="34"/>
      <c r="P20" s="34"/>
      <c r="Q20" s="34"/>
      <c r="S20" s="12">
        <f t="shared" si="5"/>
        <v>0</v>
      </c>
    </row>
    <row r="21" spans="2:19">
      <c r="B21" t="s">
        <v>42</v>
      </c>
      <c r="C21" t="s">
        <v>64</v>
      </c>
      <c r="D21" s="37" t="s">
        <v>130</v>
      </c>
      <c r="E21" s="59" t="s">
        <v>120</v>
      </c>
      <c r="F21" s="13">
        <v>50</v>
      </c>
      <c r="G21" s="51">
        <v>500</v>
      </c>
      <c r="H21" s="55">
        <v>1</v>
      </c>
      <c r="I21" s="50">
        <f t="shared" si="8"/>
        <v>25000</v>
      </c>
      <c r="K21" s="26"/>
      <c r="L21" s="7"/>
      <c r="M21" s="7">
        <f t="shared" si="9"/>
        <v>25000</v>
      </c>
      <c r="N21" s="30"/>
      <c r="O21" s="34"/>
      <c r="P21" s="34"/>
      <c r="Q21" s="34"/>
      <c r="S21" s="12">
        <f t="shared" si="5"/>
        <v>0</v>
      </c>
    </row>
    <row r="22" spans="2:19">
      <c r="B22" t="s">
        <v>42</v>
      </c>
      <c r="C22" t="s">
        <v>65</v>
      </c>
      <c r="D22" s="37" t="s">
        <v>131</v>
      </c>
      <c r="E22" s="59" t="s">
        <v>124</v>
      </c>
      <c r="F22" s="13">
        <v>50</v>
      </c>
      <c r="G22" s="51">
        <v>100</v>
      </c>
      <c r="H22" s="55">
        <v>1</v>
      </c>
      <c r="I22" s="50">
        <f t="shared" si="8"/>
        <v>5000</v>
      </c>
      <c r="K22" s="26"/>
      <c r="L22" s="7"/>
      <c r="M22" s="7">
        <f t="shared" si="9"/>
        <v>5000</v>
      </c>
      <c r="N22" s="30"/>
      <c r="O22" s="34"/>
      <c r="P22" s="34"/>
      <c r="Q22" s="34"/>
      <c r="S22" s="12">
        <f t="shared" si="5"/>
        <v>0</v>
      </c>
    </row>
    <row r="23" spans="2:19">
      <c r="B23" t="s">
        <v>42</v>
      </c>
      <c r="D23" s="37"/>
      <c r="E23" s="59"/>
      <c r="F23" s="13"/>
      <c r="G23" s="51"/>
      <c r="H23" s="55"/>
      <c r="I23" s="50"/>
      <c r="K23" s="26"/>
      <c r="L23" s="7"/>
      <c r="M23" s="7"/>
      <c r="N23" s="30"/>
      <c r="O23" s="34"/>
      <c r="P23" s="34"/>
      <c r="Q23" s="34"/>
      <c r="S23" s="12">
        <f t="shared" si="5"/>
        <v>0</v>
      </c>
    </row>
    <row r="24" spans="2:19">
      <c r="B24" s="6" t="s">
        <v>42</v>
      </c>
      <c r="C24" s="6" t="s">
        <v>66</v>
      </c>
      <c r="D24" s="36" t="s">
        <v>67</v>
      </c>
      <c r="E24" s="60"/>
      <c r="F24" s="16"/>
      <c r="G24" s="52"/>
      <c r="H24" s="56"/>
      <c r="I24" s="29">
        <f>SUBTOTAL(9,I25:I31)</f>
        <v>89320</v>
      </c>
      <c r="J24" s="2"/>
      <c r="K24" s="24">
        <f t="shared" ref="K24" si="10">SUBTOTAL(9,K25:K31)</f>
        <v>8500</v>
      </c>
      <c r="L24" s="25">
        <f t="shared" ref="L24" si="11">SUBTOTAL(9,L25:L31)</f>
        <v>0</v>
      </c>
      <c r="M24" s="25">
        <f t="shared" ref="M24" si="12">SUBTOTAL(9,M25:M31)</f>
        <v>0</v>
      </c>
      <c r="N24" s="29">
        <f t="shared" ref="N24" si="13">SUBTOTAL(9,N25:N31)</f>
        <v>37500</v>
      </c>
      <c r="O24" s="33">
        <f t="shared" ref="O24" si="14">SUBTOTAL(9,O25:O31)</f>
        <v>43320</v>
      </c>
      <c r="P24" s="33">
        <f t="shared" ref="P24" si="15">SUBTOTAL(9,P25:P31)</f>
        <v>0</v>
      </c>
      <c r="Q24" s="33">
        <f t="shared" ref="Q24" si="16">SUBTOTAL(9,Q25:Q31)</f>
        <v>0</v>
      </c>
      <c r="S24" s="12">
        <f t="shared" ref="S24:S31" si="17">I24-SUM(K24:Q24)</f>
        <v>0</v>
      </c>
    </row>
    <row r="25" spans="2:19">
      <c r="B25" t="s">
        <v>42</v>
      </c>
      <c r="C25" t="s">
        <v>68</v>
      </c>
      <c r="D25" s="37" t="s">
        <v>116</v>
      </c>
      <c r="E25" s="59" t="s">
        <v>117</v>
      </c>
      <c r="F25" s="13">
        <v>24</v>
      </c>
      <c r="G25" s="51">
        <v>2500</v>
      </c>
      <c r="H25" s="55">
        <v>0.5</v>
      </c>
      <c r="I25" s="50">
        <f>F25*G25*H25</f>
        <v>30000</v>
      </c>
      <c r="K25" s="26">
        <v>7500</v>
      </c>
      <c r="L25" s="7"/>
      <c r="M25" s="7"/>
      <c r="N25" s="30">
        <v>7500</v>
      </c>
      <c r="O25" s="34">
        <f>I25/2</f>
        <v>15000</v>
      </c>
      <c r="P25" s="34"/>
      <c r="Q25" s="34"/>
      <c r="S25" s="12">
        <f t="shared" si="17"/>
        <v>0</v>
      </c>
    </row>
    <row r="26" spans="2:19">
      <c r="B26" t="s">
        <v>42</v>
      </c>
      <c r="C26" t="s">
        <v>69</v>
      </c>
      <c r="D26" s="37" t="s">
        <v>118</v>
      </c>
      <c r="E26" s="59" t="s">
        <v>117</v>
      </c>
      <c r="F26" s="13">
        <v>12</v>
      </c>
      <c r="G26" s="51">
        <v>4500</v>
      </c>
      <c r="H26" s="55">
        <v>0.5</v>
      </c>
      <c r="I26" s="50">
        <f t="shared" ref="I26:I30" si="18">F26*G26*H26</f>
        <v>27000</v>
      </c>
      <c r="K26" s="26"/>
      <c r="L26" s="7"/>
      <c r="M26" s="7"/>
      <c r="N26" s="30"/>
      <c r="O26" s="34">
        <f>I26</f>
        <v>27000</v>
      </c>
      <c r="P26" s="34"/>
      <c r="Q26" s="34"/>
      <c r="S26" s="12">
        <f t="shared" si="17"/>
        <v>0</v>
      </c>
    </row>
    <row r="27" spans="2:19">
      <c r="B27" t="s">
        <v>42</v>
      </c>
      <c r="C27" t="s">
        <v>70</v>
      </c>
      <c r="D27" s="37" t="s">
        <v>119</v>
      </c>
      <c r="E27" s="59" t="s">
        <v>120</v>
      </c>
      <c r="F27" s="13">
        <v>1</v>
      </c>
      <c r="G27" s="51">
        <v>3000</v>
      </c>
      <c r="H27" s="55">
        <v>0.25</v>
      </c>
      <c r="I27" s="50">
        <f t="shared" si="18"/>
        <v>750</v>
      </c>
      <c r="K27" s="26">
        <f>I27</f>
        <v>750</v>
      </c>
      <c r="L27" s="7"/>
      <c r="M27" s="7"/>
      <c r="N27" s="30"/>
      <c r="O27" s="34"/>
      <c r="P27" s="34"/>
      <c r="Q27" s="34"/>
      <c r="S27" s="12">
        <f t="shared" si="17"/>
        <v>0</v>
      </c>
    </row>
    <row r="28" spans="2:19">
      <c r="B28" t="s">
        <v>42</v>
      </c>
      <c r="C28" t="s">
        <v>71</v>
      </c>
      <c r="D28" s="37" t="s">
        <v>121</v>
      </c>
      <c r="E28" s="59" t="s">
        <v>122</v>
      </c>
      <c r="F28" s="13">
        <f>50*24</f>
        <v>1200</v>
      </c>
      <c r="G28" s="51">
        <v>1.1000000000000001</v>
      </c>
      <c r="H28" s="55">
        <v>1</v>
      </c>
      <c r="I28" s="50">
        <f t="shared" si="18"/>
        <v>1320</v>
      </c>
      <c r="K28" s="26"/>
      <c r="L28" s="7"/>
      <c r="M28" s="7"/>
      <c r="N28" s="30"/>
      <c r="O28" s="34">
        <v>1320</v>
      </c>
      <c r="P28" s="34"/>
      <c r="Q28" s="34"/>
      <c r="S28" s="12">
        <f t="shared" si="17"/>
        <v>0</v>
      </c>
    </row>
    <row r="29" spans="2:19">
      <c r="B29" t="s">
        <v>42</v>
      </c>
      <c r="C29" t="s">
        <v>72</v>
      </c>
      <c r="D29" s="37" t="s">
        <v>132</v>
      </c>
      <c r="E29" s="59" t="s">
        <v>120</v>
      </c>
      <c r="F29" s="13">
        <v>6000</v>
      </c>
      <c r="G29" s="51">
        <v>5</v>
      </c>
      <c r="H29" s="55">
        <v>1</v>
      </c>
      <c r="I29" s="50">
        <f t="shared" si="18"/>
        <v>30000</v>
      </c>
      <c r="K29" s="26"/>
      <c r="L29" s="7"/>
      <c r="M29" s="7"/>
      <c r="N29" s="30">
        <f>I29</f>
        <v>30000</v>
      </c>
      <c r="O29" s="34"/>
      <c r="P29" s="34"/>
      <c r="Q29" s="34"/>
      <c r="S29" s="12">
        <f t="shared" si="17"/>
        <v>0</v>
      </c>
    </row>
    <row r="30" spans="2:19">
      <c r="B30" t="s">
        <v>42</v>
      </c>
      <c r="C30" t="s">
        <v>73</v>
      </c>
      <c r="D30" s="37" t="s">
        <v>125</v>
      </c>
      <c r="E30" s="59" t="s">
        <v>120</v>
      </c>
      <c r="F30" s="13">
        <v>1</v>
      </c>
      <c r="G30" s="51">
        <v>1000</v>
      </c>
      <c r="H30" s="55">
        <v>0.25</v>
      </c>
      <c r="I30" s="50">
        <f t="shared" si="18"/>
        <v>250</v>
      </c>
      <c r="K30" s="26">
        <f>I30</f>
        <v>250</v>
      </c>
      <c r="L30" s="7"/>
      <c r="M30" s="7"/>
      <c r="N30" s="30"/>
      <c r="O30" s="34"/>
      <c r="P30" s="34"/>
      <c r="Q30" s="34"/>
      <c r="S30" s="12">
        <f t="shared" si="17"/>
        <v>0</v>
      </c>
    </row>
    <row r="31" spans="2:19">
      <c r="B31" t="s">
        <v>42</v>
      </c>
      <c r="D31" s="37"/>
      <c r="E31" s="59"/>
      <c r="F31" s="13"/>
      <c r="G31" s="51"/>
      <c r="H31" s="55"/>
      <c r="I31" s="50"/>
      <c r="K31" s="26"/>
      <c r="L31" s="7"/>
      <c r="M31" s="7"/>
      <c r="N31" s="30"/>
      <c r="O31" s="34"/>
      <c r="P31" s="34"/>
      <c r="Q31" s="34"/>
      <c r="S31" s="12">
        <f t="shared" si="17"/>
        <v>0</v>
      </c>
    </row>
    <row r="32" spans="2:19">
      <c r="B32" s="4" t="s">
        <v>42</v>
      </c>
      <c r="C32" s="5">
        <v>2</v>
      </c>
      <c r="D32" s="35" t="s">
        <v>133</v>
      </c>
      <c r="E32" s="61"/>
      <c r="F32" s="15"/>
      <c r="G32" s="53"/>
      <c r="H32" s="57"/>
      <c r="I32" s="28">
        <f>+SUBTOTAL(9,I33:I56)</f>
        <v>0</v>
      </c>
      <c r="J32" s="9"/>
      <c r="K32" s="22">
        <f t="shared" ref="K32:Q32" si="19">+SUBTOTAL(9,K33:K56)</f>
        <v>0</v>
      </c>
      <c r="L32" s="23">
        <f t="shared" si="19"/>
        <v>0</v>
      </c>
      <c r="M32" s="23">
        <f t="shared" si="19"/>
        <v>0</v>
      </c>
      <c r="N32" s="28">
        <f t="shared" si="19"/>
        <v>0</v>
      </c>
      <c r="O32" s="32">
        <f t="shared" si="19"/>
        <v>0</v>
      </c>
      <c r="P32" s="32">
        <f t="shared" si="19"/>
        <v>0</v>
      </c>
      <c r="Q32" s="32">
        <f t="shared" si="19"/>
        <v>0</v>
      </c>
      <c r="S32" s="12">
        <f t="shared" si="5"/>
        <v>0</v>
      </c>
    </row>
    <row r="33" spans="2:19">
      <c r="B33" s="6" t="s">
        <v>42</v>
      </c>
      <c r="C33" s="6" t="s">
        <v>75</v>
      </c>
      <c r="D33" s="36" t="s">
        <v>45</v>
      </c>
      <c r="E33" s="60"/>
      <c r="F33" s="16"/>
      <c r="G33" s="52"/>
      <c r="H33" s="56"/>
      <c r="I33" s="29">
        <f>SUBTOTAL(9,I34:I40)</f>
        <v>0</v>
      </c>
      <c r="J33" s="2"/>
      <c r="K33" s="24">
        <f t="shared" ref="K33:Q33" si="20">SUBTOTAL(9,K34:K40)</f>
        <v>0</v>
      </c>
      <c r="L33" s="25">
        <f t="shared" si="20"/>
        <v>0</v>
      </c>
      <c r="M33" s="25">
        <f t="shared" si="20"/>
        <v>0</v>
      </c>
      <c r="N33" s="29">
        <f t="shared" si="20"/>
        <v>0</v>
      </c>
      <c r="O33" s="33">
        <f t="shared" si="20"/>
        <v>0</v>
      </c>
      <c r="P33" s="33">
        <f t="shared" si="20"/>
        <v>0</v>
      </c>
      <c r="Q33" s="33">
        <f t="shared" si="20"/>
        <v>0</v>
      </c>
      <c r="S33" s="12">
        <f t="shared" si="5"/>
        <v>0</v>
      </c>
    </row>
    <row r="34" spans="2:19">
      <c r="B34" t="s">
        <v>42</v>
      </c>
      <c r="C34" t="s">
        <v>76</v>
      </c>
      <c r="D34" s="37" t="s">
        <v>47</v>
      </c>
      <c r="E34" s="59"/>
      <c r="F34" s="13"/>
      <c r="G34" s="51"/>
      <c r="H34" s="55"/>
      <c r="I34" s="50">
        <f>F34*G34*H34</f>
        <v>0</v>
      </c>
      <c r="K34" s="26"/>
      <c r="L34" s="7"/>
      <c r="M34" s="7"/>
      <c r="N34" s="30"/>
      <c r="O34" s="34"/>
      <c r="P34" s="34"/>
      <c r="Q34" s="34"/>
      <c r="S34" s="12">
        <f t="shared" si="5"/>
        <v>0</v>
      </c>
    </row>
    <row r="35" spans="2:19">
      <c r="B35" t="s">
        <v>42</v>
      </c>
      <c r="C35" t="s">
        <v>77</v>
      </c>
      <c r="D35" s="37" t="s">
        <v>49</v>
      </c>
      <c r="E35" s="59"/>
      <c r="F35" s="13"/>
      <c r="G35" s="51"/>
      <c r="H35" s="55"/>
      <c r="I35" s="50">
        <f t="shared" ref="I35:I39" si="21">F35*G35*H35</f>
        <v>0</v>
      </c>
      <c r="K35" s="26"/>
      <c r="L35" s="7"/>
      <c r="M35" s="7"/>
      <c r="N35" s="30"/>
      <c r="O35" s="34"/>
      <c r="P35" s="34"/>
      <c r="Q35" s="34"/>
      <c r="S35" s="12">
        <f t="shared" si="5"/>
        <v>0</v>
      </c>
    </row>
    <row r="36" spans="2:19">
      <c r="B36" t="s">
        <v>42</v>
      </c>
      <c r="C36" t="s">
        <v>79</v>
      </c>
      <c r="D36" s="37" t="s">
        <v>51</v>
      </c>
      <c r="E36" s="59"/>
      <c r="F36" s="13"/>
      <c r="G36" s="51"/>
      <c r="H36" s="55"/>
      <c r="I36" s="50">
        <f t="shared" si="21"/>
        <v>0</v>
      </c>
      <c r="K36" s="26"/>
      <c r="L36" s="7"/>
      <c r="M36" s="7"/>
      <c r="N36" s="30"/>
      <c r="O36" s="34"/>
      <c r="P36" s="34"/>
      <c r="Q36" s="34"/>
      <c r="S36" s="12">
        <f t="shared" si="5"/>
        <v>0</v>
      </c>
    </row>
    <row r="37" spans="2:19">
      <c r="B37" t="s">
        <v>42</v>
      </c>
      <c r="C37" t="s">
        <v>80</v>
      </c>
      <c r="D37" s="37" t="s">
        <v>53</v>
      </c>
      <c r="E37" s="59"/>
      <c r="F37" s="13"/>
      <c r="G37" s="51"/>
      <c r="H37" s="55"/>
      <c r="I37" s="50">
        <f t="shared" si="21"/>
        <v>0</v>
      </c>
      <c r="K37" s="26"/>
      <c r="L37" s="7"/>
      <c r="M37" s="7"/>
      <c r="N37" s="30"/>
      <c r="O37" s="34"/>
      <c r="P37" s="34"/>
      <c r="Q37" s="34"/>
      <c r="S37" s="12">
        <f t="shared" si="5"/>
        <v>0</v>
      </c>
    </row>
    <row r="38" spans="2:19">
      <c r="B38" t="s">
        <v>42</v>
      </c>
      <c r="C38" t="s">
        <v>81</v>
      </c>
      <c r="D38" s="37" t="s">
        <v>55</v>
      </c>
      <c r="E38" s="59"/>
      <c r="F38" s="13"/>
      <c r="G38" s="51"/>
      <c r="H38" s="55"/>
      <c r="I38" s="50">
        <f t="shared" si="21"/>
        <v>0</v>
      </c>
      <c r="K38" s="26"/>
      <c r="L38" s="7"/>
      <c r="M38" s="7"/>
      <c r="N38" s="30"/>
      <c r="O38" s="34"/>
      <c r="P38" s="34"/>
      <c r="Q38" s="34"/>
      <c r="S38" s="12">
        <f t="shared" si="5"/>
        <v>0</v>
      </c>
    </row>
    <row r="39" spans="2:19">
      <c r="B39" t="s">
        <v>42</v>
      </c>
      <c r="C39" t="s">
        <v>82</v>
      </c>
      <c r="D39" s="37" t="s">
        <v>57</v>
      </c>
      <c r="E39" s="59"/>
      <c r="F39" s="13"/>
      <c r="G39" s="51"/>
      <c r="H39" s="55"/>
      <c r="I39" s="50">
        <f t="shared" si="21"/>
        <v>0</v>
      </c>
      <c r="K39" s="26"/>
      <c r="L39" s="7"/>
      <c r="M39" s="7"/>
      <c r="N39" s="30"/>
      <c r="O39" s="34"/>
      <c r="P39" s="34"/>
      <c r="Q39" s="34"/>
      <c r="S39" s="12">
        <f t="shared" si="5"/>
        <v>0</v>
      </c>
    </row>
    <row r="40" spans="2:19">
      <c r="B40" t="s">
        <v>42</v>
      </c>
      <c r="D40" s="37"/>
      <c r="E40" s="59"/>
      <c r="F40" s="13"/>
      <c r="G40" s="51"/>
      <c r="H40" s="55"/>
      <c r="I40" s="50"/>
      <c r="K40" s="26"/>
      <c r="L40" s="7"/>
      <c r="M40" s="7"/>
      <c r="N40" s="30"/>
      <c r="O40" s="34"/>
      <c r="P40" s="34"/>
      <c r="Q40" s="34"/>
      <c r="S40" s="12">
        <f t="shared" si="5"/>
        <v>0</v>
      </c>
    </row>
    <row r="41" spans="2:19">
      <c r="B41" s="6" t="s">
        <v>42</v>
      </c>
      <c r="C41" s="6" t="s">
        <v>83</v>
      </c>
      <c r="D41" s="36" t="s">
        <v>59</v>
      </c>
      <c r="E41" s="60"/>
      <c r="F41" s="16"/>
      <c r="G41" s="52"/>
      <c r="H41" s="56"/>
      <c r="I41" s="29">
        <f>SUBTOTAL(9,I42:I48)</f>
        <v>0</v>
      </c>
      <c r="J41" s="2"/>
      <c r="K41" s="24">
        <f t="shared" ref="K41:Q41" si="22">SUBTOTAL(9,K42:K48)</f>
        <v>0</v>
      </c>
      <c r="L41" s="25">
        <f t="shared" si="22"/>
        <v>0</v>
      </c>
      <c r="M41" s="25">
        <f t="shared" si="22"/>
        <v>0</v>
      </c>
      <c r="N41" s="29">
        <f t="shared" si="22"/>
        <v>0</v>
      </c>
      <c r="O41" s="33">
        <f t="shared" si="22"/>
        <v>0</v>
      </c>
      <c r="P41" s="33">
        <f t="shared" si="22"/>
        <v>0</v>
      </c>
      <c r="Q41" s="33">
        <f t="shared" si="22"/>
        <v>0</v>
      </c>
      <c r="S41" s="12">
        <f t="shared" si="5"/>
        <v>0</v>
      </c>
    </row>
    <row r="42" spans="2:19">
      <c r="B42" t="s">
        <v>42</v>
      </c>
      <c r="C42" t="s">
        <v>84</v>
      </c>
      <c r="D42" s="37" t="s">
        <v>47</v>
      </c>
      <c r="E42" s="59"/>
      <c r="F42" s="13"/>
      <c r="G42" s="51"/>
      <c r="H42" s="55"/>
      <c r="I42" s="50">
        <f>F42*G42*H42</f>
        <v>0</v>
      </c>
      <c r="K42" s="26"/>
      <c r="L42" s="7"/>
      <c r="M42" s="7"/>
      <c r="N42" s="30"/>
      <c r="O42" s="34"/>
      <c r="P42" s="34"/>
      <c r="Q42" s="34"/>
      <c r="S42" s="12">
        <f t="shared" si="5"/>
        <v>0</v>
      </c>
    </row>
    <row r="43" spans="2:19">
      <c r="B43" t="s">
        <v>42</v>
      </c>
      <c r="C43" t="s">
        <v>85</v>
      </c>
      <c r="D43" s="37" t="s">
        <v>49</v>
      </c>
      <c r="E43" s="59"/>
      <c r="F43" s="13"/>
      <c r="G43" s="51"/>
      <c r="H43" s="55"/>
      <c r="I43" s="50">
        <f t="shared" ref="I43:I47" si="23">F43*G43*H43</f>
        <v>0</v>
      </c>
      <c r="K43" s="26"/>
      <c r="L43" s="7"/>
      <c r="M43" s="7"/>
      <c r="N43" s="30"/>
      <c r="O43" s="34"/>
      <c r="P43" s="34"/>
      <c r="Q43" s="34"/>
      <c r="S43" s="12">
        <f t="shared" si="5"/>
        <v>0</v>
      </c>
    </row>
    <row r="44" spans="2:19">
      <c r="B44" t="s">
        <v>42</v>
      </c>
      <c r="C44" t="s">
        <v>86</v>
      </c>
      <c r="D44" s="37" t="s">
        <v>51</v>
      </c>
      <c r="E44" s="59"/>
      <c r="F44" s="13"/>
      <c r="G44" s="51"/>
      <c r="H44" s="55"/>
      <c r="I44" s="50">
        <f t="shared" si="23"/>
        <v>0</v>
      </c>
      <c r="K44" s="26"/>
      <c r="L44" s="7"/>
      <c r="M44" s="7"/>
      <c r="N44" s="30"/>
      <c r="O44" s="34"/>
      <c r="P44" s="34"/>
      <c r="Q44" s="34"/>
      <c r="S44" s="12">
        <f t="shared" si="5"/>
        <v>0</v>
      </c>
    </row>
    <row r="45" spans="2:19">
      <c r="B45" t="s">
        <v>42</v>
      </c>
      <c r="C45" t="s">
        <v>87</v>
      </c>
      <c r="D45" s="37" t="s">
        <v>53</v>
      </c>
      <c r="E45" s="59"/>
      <c r="F45" s="13"/>
      <c r="G45" s="51"/>
      <c r="H45" s="55"/>
      <c r="I45" s="50">
        <f t="shared" si="23"/>
        <v>0</v>
      </c>
      <c r="K45" s="26"/>
      <c r="L45" s="7"/>
      <c r="M45" s="7"/>
      <c r="N45" s="30"/>
      <c r="O45" s="34"/>
      <c r="P45" s="34"/>
      <c r="Q45" s="34"/>
      <c r="S45" s="12">
        <f t="shared" si="5"/>
        <v>0</v>
      </c>
    </row>
    <row r="46" spans="2:19">
      <c r="B46" t="s">
        <v>42</v>
      </c>
      <c r="C46" t="s">
        <v>88</v>
      </c>
      <c r="D46" s="37" t="s">
        <v>55</v>
      </c>
      <c r="E46" s="59"/>
      <c r="F46" s="13"/>
      <c r="G46" s="51"/>
      <c r="H46" s="55"/>
      <c r="I46" s="50">
        <f t="shared" si="23"/>
        <v>0</v>
      </c>
      <c r="K46" s="26"/>
      <c r="L46" s="7"/>
      <c r="M46" s="7"/>
      <c r="N46" s="30"/>
      <c r="O46" s="34"/>
      <c r="P46" s="34"/>
      <c r="Q46" s="34"/>
      <c r="S46" s="12">
        <f t="shared" si="5"/>
        <v>0</v>
      </c>
    </row>
    <row r="47" spans="2:19">
      <c r="B47" t="s">
        <v>42</v>
      </c>
      <c r="C47" t="s">
        <v>89</v>
      </c>
      <c r="D47" s="37" t="s">
        <v>57</v>
      </c>
      <c r="E47" s="59"/>
      <c r="F47" s="13"/>
      <c r="G47" s="51"/>
      <c r="H47" s="55"/>
      <c r="I47" s="50">
        <f t="shared" si="23"/>
        <v>0</v>
      </c>
      <c r="K47" s="26"/>
      <c r="L47" s="7"/>
      <c r="M47" s="7"/>
      <c r="N47" s="30"/>
      <c r="O47" s="34"/>
      <c r="P47" s="34"/>
      <c r="Q47" s="34"/>
      <c r="S47" s="12">
        <f t="shared" si="5"/>
        <v>0</v>
      </c>
    </row>
    <row r="48" spans="2:19">
      <c r="B48" t="s">
        <v>42</v>
      </c>
      <c r="D48" s="37"/>
      <c r="E48" s="59"/>
      <c r="F48" s="13"/>
      <c r="G48" s="51"/>
      <c r="H48" s="55"/>
      <c r="I48" s="50"/>
      <c r="K48" s="26"/>
      <c r="L48" s="7"/>
      <c r="M48" s="7"/>
      <c r="N48" s="30"/>
      <c r="O48" s="34"/>
      <c r="P48" s="34"/>
      <c r="Q48" s="34"/>
      <c r="S48" s="12">
        <f t="shared" si="5"/>
        <v>0</v>
      </c>
    </row>
    <row r="49" spans="2:22">
      <c r="B49" s="6" t="s">
        <v>42</v>
      </c>
      <c r="C49" s="6" t="s">
        <v>90</v>
      </c>
      <c r="D49" s="36" t="s">
        <v>67</v>
      </c>
      <c r="E49" s="60"/>
      <c r="F49" s="16"/>
      <c r="G49" s="52"/>
      <c r="H49" s="56"/>
      <c r="I49" s="29">
        <f>SUBTOTAL(9,I50:I56)</f>
        <v>0</v>
      </c>
      <c r="J49" s="2"/>
      <c r="K49" s="24">
        <f t="shared" ref="K49:Q49" si="24">SUBTOTAL(9,K50:K56)</f>
        <v>0</v>
      </c>
      <c r="L49" s="25">
        <f t="shared" si="24"/>
        <v>0</v>
      </c>
      <c r="M49" s="25">
        <f t="shared" si="24"/>
        <v>0</v>
      </c>
      <c r="N49" s="29">
        <f t="shared" si="24"/>
        <v>0</v>
      </c>
      <c r="O49" s="33">
        <f t="shared" si="24"/>
        <v>0</v>
      </c>
      <c r="P49" s="33">
        <f t="shared" si="24"/>
        <v>0</v>
      </c>
      <c r="Q49" s="33">
        <f t="shared" si="24"/>
        <v>0</v>
      </c>
      <c r="S49" s="12">
        <f t="shared" si="5"/>
        <v>0</v>
      </c>
    </row>
    <row r="50" spans="2:22">
      <c r="B50" t="s">
        <v>42</v>
      </c>
      <c r="C50" t="s">
        <v>91</v>
      </c>
      <c r="D50" s="37" t="s">
        <v>47</v>
      </c>
      <c r="E50" s="59"/>
      <c r="F50" s="13"/>
      <c r="G50" s="51"/>
      <c r="H50" s="55"/>
      <c r="I50" s="50">
        <f>F50*G50*H50</f>
        <v>0</v>
      </c>
      <c r="K50" s="26"/>
      <c r="L50" s="7"/>
      <c r="M50" s="7"/>
      <c r="N50" s="30"/>
      <c r="O50" s="34"/>
      <c r="P50" s="34"/>
      <c r="Q50" s="34"/>
      <c r="S50" s="12">
        <f t="shared" si="5"/>
        <v>0</v>
      </c>
    </row>
    <row r="51" spans="2:22">
      <c r="B51" t="s">
        <v>42</v>
      </c>
      <c r="C51" t="s">
        <v>92</v>
      </c>
      <c r="D51" s="37" t="s">
        <v>49</v>
      </c>
      <c r="E51" s="59"/>
      <c r="F51" s="13"/>
      <c r="G51" s="51"/>
      <c r="H51" s="55"/>
      <c r="I51" s="50">
        <f t="shared" ref="I51:I55" si="25">F51*G51*H51</f>
        <v>0</v>
      </c>
      <c r="K51" s="26"/>
      <c r="L51" s="7"/>
      <c r="M51" s="7"/>
      <c r="N51" s="30"/>
      <c r="O51" s="34"/>
      <c r="P51" s="34"/>
      <c r="Q51" s="34"/>
      <c r="S51" s="12">
        <f t="shared" si="5"/>
        <v>0</v>
      </c>
    </row>
    <row r="52" spans="2:22">
      <c r="B52" t="s">
        <v>42</v>
      </c>
      <c r="C52" t="s">
        <v>93</v>
      </c>
      <c r="D52" s="37" t="s">
        <v>51</v>
      </c>
      <c r="E52" s="59"/>
      <c r="F52" s="13"/>
      <c r="G52" s="51"/>
      <c r="H52" s="55"/>
      <c r="I52" s="50">
        <f t="shared" si="25"/>
        <v>0</v>
      </c>
      <c r="K52" s="26"/>
      <c r="L52" s="7"/>
      <c r="M52" s="7"/>
      <c r="N52" s="30"/>
      <c r="O52" s="34"/>
      <c r="P52" s="34"/>
      <c r="Q52" s="34"/>
      <c r="S52" s="12">
        <f t="shared" si="5"/>
        <v>0</v>
      </c>
    </row>
    <row r="53" spans="2:22">
      <c r="B53" t="s">
        <v>42</v>
      </c>
      <c r="C53" t="s">
        <v>94</v>
      </c>
      <c r="D53" s="37" t="s">
        <v>53</v>
      </c>
      <c r="E53" s="59"/>
      <c r="F53" s="13"/>
      <c r="G53" s="51"/>
      <c r="H53" s="55"/>
      <c r="I53" s="50">
        <f t="shared" si="25"/>
        <v>0</v>
      </c>
      <c r="K53" s="26"/>
      <c r="L53" s="7"/>
      <c r="M53" s="7"/>
      <c r="N53" s="30"/>
      <c r="O53" s="34"/>
      <c r="P53" s="34"/>
      <c r="Q53" s="34"/>
      <c r="S53" s="12">
        <f t="shared" si="5"/>
        <v>0</v>
      </c>
      <c r="V53" t="s">
        <v>78</v>
      </c>
    </row>
    <row r="54" spans="2:22">
      <c r="B54" t="s">
        <v>42</v>
      </c>
      <c r="C54" t="s">
        <v>95</v>
      </c>
      <c r="D54" s="37" t="s">
        <v>55</v>
      </c>
      <c r="E54" s="59"/>
      <c r="F54" s="13"/>
      <c r="G54" s="51"/>
      <c r="H54" s="55"/>
      <c r="I54" s="50">
        <f t="shared" si="25"/>
        <v>0</v>
      </c>
      <c r="K54" s="26"/>
      <c r="L54" s="7"/>
      <c r="M54" s="7"/>
      <c r="N54" s="30"/>
      <c r="O54" s="34"/>
      <c r="P54" s="34"/>
      <c r="Q54" s="34"/>
      <c r="S54" s="12">
        <f t="shared" si="5"/>
        <v>0</v>
      </c>
    </row>
    <row r="55" spans="2:22">
      <c r="B55" t="s">
        <v>42</v>
      </c>
      <c r="C55" t="s">
        <v>96</v>
      </c>
      <c r="D55" s="37" t="s">
        <v>57</v>
      </c>
      <c r="E55" s="59"/>
      <c r="F55" s="13"/>
      <c r="G55" s="51"/>
      <c r="H55" s="55"/>
      <c r="I55" s="50">
        <f t="shared" si="25"/>
        <v>0</v>
      </c>
      <c r="K55" s="26"/>
      <c r="L55" s="7"/>
      <c r="M55" s="7"/>
      <c r="N55" s="30"/>
      <c r="O55" s="34"/>
      <c r="P55" s="34"/>
      <c r="Q55" s="34"/>
      <c r="S55" s="12">
        <f t="shared" si="5"/>
        <v>0</v>
      </c>
    </row>
    <row r="56" spans="2:22">
      <c r="B56" t="s">
        <v>42</v>
      </c>
      <c r="D56" s="37"/>
      <c r="E56" s="59"/>
      <c r="F56" s="13"/>
      <c r="G56" s="51"/>
      <c r="H56" s="55"/>
      <c r="I56" s="50"/>
      <c r="K56" s="26"/>
      <c r="L56" s="7"/>
      <c r="M56" s="7"/>
      <c r="N56" s="30"/>
      <c r="O56" s="34"/>
      <c r="P56" s="34"/>
      <c r="Q56" s="34"/>
      <c r="S56" s="12">
        <f t="shared" si="5"/>
        <v>0</v>
      </c>
    </row>
    <row r="57" spans="2:22">
      <c r="B57" s="4" t="s">
        <v>42</v>
      </c>
      <c r="C57" s="5">
        <v>3</v>
      </c>
      <c r="D57" s="35" t="s">
        <v>97</v>
      </c>
      <c r="E57" s="61"/>
      <c r="F57" s="15"/>
      <c r="G57" s="53"/>
      <c r="H57" s="57"/>
      <c r="I57" s="28">
        <f>+SUBTOTAL(9,I58:I69)</f>
        <v>156240</v>
      </c>
      <c r="J57" s="9"/>
      <c r="K57" s="22">
        <f t="shared" ref="K57:Q57" si="26">+SUBTOTAL(9,K58:K69)</f>
        <v>19530</v>
      </c>
      <c r="L57" s="23">
        <f t="shared" si="26"/>
        <v>19530</v>
      </c>
      <c r="M57" s="23">
        <f t="shared" si="26"/>
        <v>19530</v>
      </c>
      <c r="N57" s="28">
        <f t="shared" si="26"/>
        <v>19530</v>
      </c>
      <c r="O57" s="32">
        <f t="shared" si="26"/>
        <v>78120</v>
      </c>
      <c r="P57" s="32">
        <f t="shared" si="26"/>
        <v>0</v>
      </c>
      <c r="Q57" s="32">
        <f t="shared" si="26"/>
        <v>0</v>
      </c>
      <c r="S57" s="12">
        <f t="shared" si="5"/>
        <v>0</v>
      </c>
    </row>
    <row r="58" spans="2:22">
      <c r="B58" s="6" t="s">
        <v>42</v>
      </c>
      <c r="C58" s="6" t="s">
        <v>98</v>
      </c>
      <c r="D58" s="36" t="s">
        <v>99</v>
      </c>
      <c r="E58" s="60"/>
      <c r="F58" s="16"/>
      <c r="G58" s="52"/>
      <c r="H58" s="56"/>
      <c r="I58" s="29">
        <f>SUBTOTAL(9,I59:I63)</f>
        <v>134400</v>
      </c>
      <c r="J58" s="2"/>
      <c r="K58" s="24">
        <f t="shared" ref="K58:Q58" si="27">SUBTOTAL(9,K59:K63)</f>
        <v>16800</v>
      </c>
      <c r="L58" s="25">
        <f t="shared" si="27"/>
        <v>16800</v>
      </c>
      <c r="M58" s="25">
        <f t="shared" si="27"/>
        <v>16800</v>
      </c>
      <c r="N58" s="29">
        <f t="shared" si="27"/>
        <v>16800</v>
      </c>
      <c r="O58" s="33">
        <f t="shared" si="27"/>
        <v>67200</v>
      </c>
      <c r="P58" s="33">
        <f t="shared" si="27"/>
        <v>0</v>
      </c>
      <c r="Q58" s="33">
        <f t="shared" si="27"/>
        <v>0</v>
      </c>
      <c r="S58" s="12">
        <f t="shared" si="5"/>
        <v>0</v>
      </c>
    </row>
    <row r="59" spans="2:22">
      <c r="B59" t="s">
        <v>42</v>
      </c>
      <c r="C59" t="s">
        <v>100</v>
      </c>
      <c r="D59" s="37" t="s">
        <v>134</v>
      </c>
      <c r="E59" s="59" t="s">
        <v>117</v>
      </c>
      <c r="F59" s="13">
        <v>24</v>
      </c>
      <c r="G59" s="51">
        <v>4000</v>
      </c>
      <c r="H59" s="55">
        <v>0.5</v>
      </c>
      <c r="I59" s="50">
        <f>F59*G59*H59</f>
        <v>48000</v>
      </c>
      <c r="K59" s="26">
        <f>$I59/8</f>
        <v>6000</v>
      </c>
      <c r="L59" s="7">
        <f t="shared" ref="L59:N62" si="28">$I59/8</f>
        <v>6000</v>
      </c>
      <c r="M59" s="7">
        <f t="shared" si="28"/>
        <v>6000</v>
      </c>
      <c r="N59" s="30">
        <f t="shared" si="28"/>
        <v>6000</v>
      </c>
      <c r="O59" s="34">
        <f>$I59/2</f>
        <v>24000</v>
      </c>
      <c r="P59" s="34"/>
      <c r="Q59" s="34"/>
      <c r="S59" s="12">
        <f t="shared" si="5"/>
        <v>0</v>
      </c>
    </row>
    <row r="60" spans="2:22">
      <c r="B60" t="s">
        <v>42</v>
      </c>
      <c r="C60" t="s">
        <v>101</v>
      </c>
      <c r="D60" s="37" t="s">
        <v>135</v>
      </c>
      <c r="E60" s="59" t="s">
        <v>117</v>
      </c>
      <c r="F60" s="13">
        <v>24</v>
      </c>
      <c r="G60" s="51">
        <v>3500</v>
      </c>
      <c r="H60" s="55">
        <v>0.1</v>
      </c>
      <c r="I60" s="50">
        <f t="shared" ref="I60:I63" si="29">F60*G60*H60</f>
        <v>8400</v>
      </c>
      <c r="K60" s="26">
        <f t="shared" ref="K60:K62" si="30">$I60/8</f>
        <v>1050</v>
      </c>
      <c r="L60" s="7">
        <f t="shared" si="28"/>
        <v>1050</v>
      </c>
      <c r="M60" s="7">
        <f t="shared" si="28"/>
        <v>1050</v>
      </c>
      <c r="N60" s="30">
        <f t="shared" si="28"/>
        <v>1050</v>
      </c>
      <c r="O60" s="34">
        <f t="shared" ref="O60:O62" si="31">$I60/2</f>
        <v>4200</v>
      </c>
      <c r="P60" s="34"/>
      <c r="Q60" s="34"/>
      <c r="S60" s="12">
        <f t="shared" si="5"/>
        <v>0</v>
      </c>
    </row>
    <row r="61" spans="2:22">
      <c r="B61" t="s">
        <v>42</v>
      </c>
      <c r="C61" t="s">
        <v>102</v>
      </c>
      <c r="D61" s="37" t="s">
        <v>136</v>
      </c>
      <c r="E61" s="59" t="s">
        <v>117</v>
      </c>
      <c r="F61" s="13">
        <v>24</v>
      </c>
      <c r="G61" s="51">
        <v>2000</v>
      </c>
      <c r="H61" s="55">
        <v>1</v>
      </c>
      <c r="I61" s="50">
        <f t="shared" si="29"/>
        <v>48000</v>
      </c>
      <c r="K61" s="26">
        <f t="shared" si="30"/>
        <v>6000</v>
      </c>
      <c r="L61" s="7">
        <f t="shared" si="28"/>
        <v>6000</v>
      </c>
      <c r="M61" s="7">
        <f t="shared" si="28"/>
        <v>6000</v>
      </c>
      <c r="N61" s="30">
        <f t="shared" si="28"/>
        <v>6000</v>
      </c>
      <c r="O61" s="34">
        <f t="shared" si="31"/>
        <v>24000</v>
      </c>
      <c r="P61" s="34"/>
      <c r="Q61" s="34"/>
      <c r="S61" s="12">
        <f t="shared" si="5"/>
        <v>0</v>
      </c>
    </row>
    <row r="62" spans="2:22">
      <c r="B62" t="s">
        <v>42</v>
      </c>
      <c r="C62" t="s">
        <v>103</v>
      </c>
      <c r="D62" s="37" t="s">
        <v>137</v>
      </c>
      <c r="E62" s="59" t="s">
        <v>117</v>
      </c>
      <c r="F62" s="13">
        <v>24</v>
      </c>
      <c r="G62" s="51">
        <v>1250</v>
      </c>
      <c r="H62" s="55">
        <v>1</v>
      </c>
      <c r="I62" s="50">
        <f t="shared" si="29"/>
        <v>30000</v>
      </c>
      <c r="K62" s="26">
        <f t="shared" si="30"/>
        <v>3750</v>
      </c>
      <c r="L62" s="7">
        <f t="shared" si="28"/>
        <v>3750</v>
      </c>
      <c r="M62" s="7">
        <f t="shared" si="28"/>
        <v>3750</v>
      </c>
      <c r="N62" s="30">
        <f t="shared" si="28"/>
        <v>3750</v>
      </c>
      <c r="O62" s="34">
        <f t="shared" si="31"/>
        <v>15000</v>
      </c>
      <c r="P62" s="34"/>
      <c r="Q62" s="34"/>
      <c r="S62" s="12">
        <f t="shared" si="5"/>
        <v>0</v>
      </c>
    </row>
    <row r="63" spans="2:22">
      <c r="B63" t="s">
        <v>42</v>
      </c>
      <c r="D63" s="37"/>
      <c r="E63" s="59"/>
      <c r="F63" s="13"/>
      <c r="G63" s="51"/>
      <c r="H63" s="55"/>
      <c r="I63" s="50">
        <f t="shared" si="29"/>
        <v>0</v>
      </c>
      <c r="K63" s="26"/>
      <c r="L63" s="7"/>
      <c r="M63" s="7"/>
      <c r="N63" s="30"/>
      <c r="O63" s="34"/>
      <c r="P63" s="34"/>
      <c r="Q63" s="34"/>
      <c r="S63" s="12">
        <f t="shared" si="5"/>
        <v>0</v>
      </c>
    </row>
    <row r="64" spans="2:22">
      <c r="B64" s="6" t="s">
        <v>42</v>
      </c>
      <c r="C64" s="6" t="s">
        <v>104</v>
      </c>
      <c r="D64" s="36" t="s">
        <v>105</v>
      </c>
      <c r="E64" s="60"/>
      <c r="F64" s="16"/>
      <c r="G64" s="52"/>
      <c r="H64" s="56"/>
      <c r="I64" s="29">
        <f>SUBTOTAL(9,I65:I69)</f>
        <v>21840</v>
      </c>
      <c r="J64" s="2"/>
      <c r="K64" s="24">
        <f t="shared" ref="K64:Q64" si="32">SUBTOTAL(9,K65:K69)</f>
        <v>2730</v>
      </c>
      <c r="L64" s="25">
        <f t="shared" si="32"/>
        <v>2730</v>
      </c>
      <c r="M64" s="25">
        <f t="shared" si="32"/>
        <v>2730</v>
      </c>
      <c r="N64" s="29">
        <f t="shared" si="32"/>
        <v>2730</v>
      </c>
      <c r="O64" s="33">
        <f t="shared" si="32"/>
        <v>10920</v>
      </c>
      <c r="P64" s="33">
        <f t="shared" si="32"/>
        <v>0</v>
      </c>
      <c r="Q64" s="33">
        <f t="shared" si="32"/>
        <v>0</v>
      </c>
      <c r="S64" s="12">
        <f t="shared" si="5"/>
        <v>0</v>
      </c>
    </row>
    <row r="65" spans="2:19">
      <c r="B65" t="s">
        <v>42</v>
      </c>
      <c r="C65" t="s">
        <v>106</v>
      </c>
      <c r="D65" s="37" t="s">
        <v>138</v>
      </c>
      <c r="E65" s="59" t="s">
        <v>139</v>
      </c>
      <c r="F65" s="13">
        <v>24</v>
      </c>
      <c r="G65" s="51">
        <v>750</v>
      </c>
      <c r="H65" s="55">
        <v>1</v>
      </c>
      <c r="I65" s="50">
        <f>F65*G65*H65</f>
        <v>18000</v>
      </c>
      <c r="K65" s="26">
        <f t="shared" ref="K65:N66" si="33">$I65/8</f>
        <v>2250</v>
      </c>
      <c r="L65" s="7">
        <f t="shared" si="33"/>
        <v>2250</v>
      </c>
      <c r="M65" s="7">
        <f t="shared" si="33"/>
        <v>2250</v>
      </c>
      <c r="N65" s="30">
        <f t="shared" si="33"/>
        <v>2250</v>
      </c>
      <c r="O65" s="34">
        <f t="shared" ref="O65:O66" si="34">$I65/2</f>
        <v>9000</v>
      </c>
      <c r="P65" s="34"/>
      <c r="Q65" s="34"/>
      <c r="S65" s="12">
        <f t="shared" si="5"/>
        <v>0</v>
      </c>
    </row>
    <row r="66" spans="2:19">
      <c r="B66" t="s">
        <v>42</v>
      </c>
      <c r="C66" t="s">
        <v>107</v>
      </c>
      <c r="D66" s="37" t="s">
        <v>140</v>
      </c>
      <c r="E66" s="59" t="s">
        <v>122</v>
      </c>
      <c r="F66" s="13">
        <f>24*100</f>
        <v>2400</v>
      </c>
      <c r="G66" s="51">
        <v>1.1000000000000001</v>
      </c>
      <c r="H66" s="55">
        <v>1</v>
      </c>
      <c r="I66" s="50">
        <f t="shared" ref="I66:I68" si="35">F66*G66*H66</f>
        <v>2640</v>
      </c>
      <c r="K66" s="26">
        <f t="shared" si="33"/>
        <v>330</v>
      </c>
      <c r="L66" s="7">
        <f t="shared" si="33"/>
        <v>330</v>
      </c>
      <c r="M66" s="7">
        <f t="shared" si="33"/>
        <v>330</v>
      </c>
      <c r="N66" s="30">
        <f t="shared" si="33"/>
        <v>330</v>
      </c>
      <c r="O66" s="34">
        <f t="shared" si="34"/>
        <v>1320</v>
      </c>
      <c r="P66" s="34"/>
      <c r="Q66" s="34"/>
      <c r="S66" s="12">
        <f t="shared" si="5"/>
        <v>0</v>
      </c>
    </row>
    <row r="67" spans="2:19">
      <c r="B67" t="s">
        <v>42</v>
      </c>
      <c r="C67" t="s">
        <v>108</v>
      </c>
      <c r="D67" s="37" t="s">
        <v>141</v>
      </c>
      <c r="E67" s="59" t="s">
        <v>139</v>
      </c>
      <c r="F67" s="13">
        <v>24</v>
      </c>
      <c r="G67" s="51">
        <v>50</v>
      </c>
      <c r="H67" s="55">
        <v>1</v>
      </c>
      <c r="I67" s="50">
        <f t="shared" si="35"/>
        <v>1200</v>
      </c>
      <c r="K67" s="26">
        <f t="shared" ref="K67:N67" si="36">$I67/8</f>
        <v>150</v>
      </c>
      <c r="L67" s="7">
        <f t="shared" si="36"/>
        <v>150</v>
      </c>
      <c r="M67" s="7">
        <f t="shared" si="36"/>
        <v>150</v>
      </c>
      <c r="N67" s="30">
        <f t="shared" si="36"/>
        <v>150</v>
      </c>
      <c r="O67" s="34">
        <f t="shared" ref="O67" si="37">$I67/2</f>
        <v>600</v>
      </c>
      <c r="P67" s="34"/>
      <c r="Q67" s="34"/>
      <c r="S67" s="12">
        <f t="shared" si="5"/>
        <v>0</v>
      </c>
    </row>
    <row r="68" spans="2:19">
      <c r="B68" t="s">
        <v>42</v>
      </c>
      <c r="C68" t="s">
        <v>109</v>
      </c>
      <c r="D68" s="37"/>
      <c r="E68" s="59"/>
      <c r="F68" s="13"/>
      <c r="G68" s="51"/>
      <c r="H68" s="55"/>
      <c r="I68" s="50">
        <f t="shared" si="35"/>
        <v>0</v>
      </c>
      <c r="K68" s="26"/>
      <c r="L68" s="7"/>
      <c r="M68" s="7"/>
      <c r="N68" s="30"/>
      <c r="O68" s="34"/>
      <c r="P68" s="34"/>
      <c r="Q68" s="34"/>
      <c r="S68" s="12">
        <f t="shared" si="5"/>
        <v>0</v>
      </c>
    </row>
    <row r="69" spans="2:19">
      <c r="D69" s="37"/>
      <c r="E69" s="59"/>
      <c r="F69" s="13"/>
      <c r="G69" s="51"/>
      <c r="H69" s="55"/>
      <c r="I69" s="50"/>
      <c r="K69" s="26"/>
      <c r="L69" s="7"/>
      <c r="M69" s="7"/>
      <c r="N69" s="30"/>
      <c r="O69" s="34"/>
      <c r="P69" s="34"/>
      <c r="Q69" s="34"/>
      <c r="S69" s="12">
        <f t="shared" si="5"/>
        <v>0</v>
      </c>
    </row>
    <row r="70" spans="2:19">
      <c r="B70" s="3" t="s">
        <v>110</v>
      </c>
      <c r="C70" s="3" t="s">
        <v>12</v>
      </c>
      <c r="D70" s="27"/>
      <c r="E70" s="62"/>
      <c r="F70" s="14"/>
      <c r="G70" s="54"/>
      <c r="H70" s="58"/>
      <c r="I70" s="27">
        <f>SUBTOTAL(9,I71:I88)</f>
        <v>79600</v>
      </c>
      <c r="J70" s="2"/>
      <c r="K70" s="21">
        <f t="shared" ref="K70:Q70" si="38">SUBTOTAL(9,K71:K88)</f>
        <v>7575</v>
      </c>
      <c r="L70" s="3">
        <f t="shared" si="38"/>
        <v>7575</v>
      </c>
      <c r="M70" s="3">
        <f t="shared" si="38"/>
        <v>7575</v>
      </c>
      <c r="N70" s="27">
        <f t="shared" si="38"/>
        <v>10575</v>
      </c>
      <c r="O70" s="31">
        <f t="shared" si="38"/>
        <v>46300</v>
      </c>
      <c r="P70" s="31">
        <f t="shared" si="38"/>
        <v>0</v>
      </c>
      <c r="Q70" s="31">
        <f t="shared" si="38"/>
        <v>0</v>
      </c>
      <c r="S70" s="12">
        <f t="shared" si="5"/>
        <v>0</v>
      </c>
    </row>
    <row r="71" spans="2:19">
      <c r="B71" s="6" t="s">
        <v>110</v>
      </c>
      <c r="C71" s="6" t="s">
        <v>44</v>
      </c>
      <c r="D71" s="36" t="s">
        <v>99</v>
      </c>
      <c r="E71" s="60"/>
      <c r="F71" s="16"/>
      <c r="G71" s="52"/>
      <c r="H71" s="56"/>
      <c r="I71" s="29">
        <f>SUBTOTAL(9,I72:I76)</f>
        <v>51000</v>
      </c>
      <c r="J71" s="2"/>
      <c r="K71" s="24">
        <f t="shared" ref="K71:Q71" si="39">SUBTOTAL(9,K72:K76)</f>
        <v>6375</v>
      </c>
      <c r="L71" s="25">
        <f t="shared" si="39"/>
        <v>6375</v>
      </c>
      <c r="M71" s="25">
        <f t="shared" si="39"/>
        <v>6375</v>
      </c>
      <c r="N71" s="29">
        <f t="shared" si="39"/>
        <v>6375</v>
      </c>
      <c r="O71" s="33">
        <f t="shared" si="39"/>
        <v>25500</v>
      </c>
      <c r="P71" s="33">
        <f t="shared" si="39"/>
        <v>0</v>
      </c>
      <c r="Q71" s="33">
        <f t="shared" si="39"/>
        <v>0</v>
      </c>
      <c r="S71" s="12">
        <f t="shared" si="5"/>
        <v>0</v>
      </c>
    </row>
    <row r="72" spans="2:19">
      <c r="B72" t="s">
        <v>110</v>
      </c>
      <c r="C72" t="s">
        <v>46</v>
      </c>
      <c r="D72" s="37" t="s">
        <v>142</v>
      </c>
      <c r="E72" s="59" t="s">
        <v>117</v>
      </c>
      <c r="F72" s="13">
        <v>24</v>
      </c>
      <c r="G72" s="51">
        <v>5500</v>
      </c>
      <c r="H72" s="55">
        <v>0.05</v>
      </c>
      <c r="I72" s="50">
        <f>F72*G72*H72</f>
        <v>6600</v>
      </c>
      <c r="K72" s="26">
        <f t="shared" ref="K72:N74" si="40">$I72/8</f>
        <v>825</v>
      </c>
      <c r="L72" s="7">
        <f t="shared" si="40"/>
        <v>825</v>
      </c>
      <c r="M72" s="7">
        <f t="shared" si="40"/>
        <v>825</v>
      </c>
      <c r="N72" s="30">
        <f t="shared" si="40"/>
        <v>825</v>
      </c>
      <c r="O72" s="34">
        <f t="shared" ref="O72:O74" si="41">$I72/2</f>
        <v>3300</v>
      </c>
      <c r="P72" s="34"/>
      <c r="Q72" s="34"/>
      <c r="S72" s="12">
        <f t="shared" si="5"/>
        <v>0</v>
      </c>
    </row>
    <row r="73" spans="2:19">
      <c r="B73" t="s">
        <v>110</v>
      </c>
      <c r="C73" t="s">
        <v>48</v>
      </c>
      <c r="D73" s="37" t="s">
        <v>143</v>
      </c>
      <c r="E73" s="59" t="s">
        <v>117</v>
      </c>
      <c r="F73" s="13">
        <v>24</v>
      </c>
      <c r="G73" s="51">
        <v>3500</v>
      </c>
      <c r="H73" s="55">
        <v>0.1</v>
      </c>
      <c r="I73" s="50">
        <f t="shared" ref="I73" si="42">F73*G73*H73</f>
        <v>8400</v>
      </c>
      <c r="K73" s="26">
        <f t="shared" si="40"/>
        <v>1050</v>
      </c>
      <c r="L73" s="7">
        <f t="shared" si="40"/>
        <v>1050</v>
      </c>
      <c r="M73" s="7">
        <f t="shared" si="40"/>
        <v>1050</v>
      </c>
      <c r="N73" s="30">
        <f t="shared" si="40"/>
        <v>1050</v>
      </c>
      <c r="O73" s="34">
        <f t="shared" si="41"/>
        <v>4200</v>
      </c>
      <c r="P73" s="34"/>
      <c r="Q73" s="34"/>
      <c r="S73" s="12">
        <f t="shared" si="5"/>
        <v>0</v>
      </c>
    </row>
    <row r="74" spans="2:19">
      <c r="B74" t="s">
        <v>110</v>
      </c>
      <c r="C74" t="s">
        <v>50</v>
      </c>
      <c r="D74" s="37" t="s">
        <v>144</v>
      </c>
      <c r="E74" s="59" t="s">
        <v>117</v>
      </c>
      <c r="F74" s="13">
        <v>24</v>
      </c>
      <c r="G74" s="51">
        <v>4000</v>
      </c>
      <c r="H74" s="55">
        <v>0.35</v>
      </c>
      <c r="I74" s="50">
        <f t="shared" ref="I74:I75" si="43">F74*G74*H74</f>
        <v>33600</v>
      </c>
      <c r="K74" s="26">
        <f t="shared" si="40"/>
        <v>4200</v>
      </c>
      <c r="L74" s="7">
        <f t="shared" si="40"/>
        <v>4200</v>
      </c>
      <c r="M74" s="7">
        <f t="shared" si="40"/>
        <v>4200</v>
      </c>
      <c r="N74" s="30">
        <f t="shared" si="40"/>
        <v>4200</v>
      </c>
      <c r="O74" s="34">
        <f t="shared" si="41"/>
        <v>16800</v>
      </c>
      <c r="P74" s="34"/>
      <c r="Q74" s="34"/>
      <c r="S74" s="12">
        <f t="shared" ref="S74:S92" si="44">I74-SUM(K74:Q74)</f>
        <v>0</v>
      </c>
    </row>
    <row r="75" spans="2:19">
      <c r="B75" t="s">
        <v>110</v>
      </c>
      <c r="C75" t="s">
        <v>52</v>
      </c>
      <c r="D75" s="37" t="s">
        <v>131</v>
      </c>
      <c r="E75" s="59" t="s">
        <v>124</v>
      </c>
      <c r="F75" s="13">
        <v>48</v>
      </c>
      <c r="G75" s="51">
        <v>50</v>
      </c>
      <c r="H75" s="55">
        <v>1</v>
      </c>
      <c r="I75" s="50">
        <f t="shared" si="43"/>
        <v>2400</v>
      </c>
      <c r="K75" s="26">
        <v>300</v>
      </c>
      <c r="L75" s="7">
        <v>300</v>
      </c>
      <c r="M75" s="7">
        <v>300</v>
      </c>
      <c r="N75" s="30">
        <v>300</v>
      </c>
      <c r="O75" s="34">
        <v>1200</v>
      </c>
      <c r="P75" s="34"/>
      <c r="Q75" s="34"/>
      <c r="S75" s="12">
        <f t="shared" si="44"/>
        <v>0</v>
      </c>
    </row>
    <row r="76" spans="2:19">
      <c r="B76" t="s">
        <v>110</v>
      </c>
      <c r="D76" s="37"/>
      <c r="E76" s="59"/>
      <c r="F76" s="13"/>
      <c r="G76" s="51"/>
      <c r="H76" s="55"/>
      <c r="I76" s="50"/>
      <c r="K76" s="26"/>
      <c r="L76" s="7"/>
      <c r="M76" s="7"/>
      <c r="N76" s="30"/>
      <c r="O76" s="34"/>
      <c r="P76" s="34"/>
      <c r="Q76" s="34"/>
      <c r="S76" s="12">
        <f t="shared" si="44"/>
        <v>0</v>
      </c>
    </row>
    <row r="77" spans="2:19">
      <c r="B77" s="6" t="s">
        <v>110</v>
      </c>
      <c r="C77" s="6" t="s">
        <v>58</v>
      </c>
      <c r="D77" s="36" t="s">
        <v>105</v>
      </c>
      <c r="E77" s="60"/>
      <c r="F77" s="16"/>
      <c r="G77" s="52"/>
      <c r="H77" s="56"/>
      <c r="I77" s="29">
        <f>SUBTOTAL(9,I78:I82)</f>
        <v>9600</v>
      </c>
      <c r="J77" s="2"/>
      <c r="K77" s="24">
        <f t="shared" ref="K77:Q77" si="45">SUBTOTAL(9,K78:K82)</f>
        <v>1200</v>
      </c>
      <c r="L77" s="25">
        <f t="shared" si="45"/>
        <v>1200</v>
      </c>
      <c r="M77" s="25">
        <f t="shared" si="45"/>
        <v>1200</v>
      </c>
      <c r="N77" s="29">
        <f t="shared" si="45"/>
        <v>1200</v>
      </c>
      <c r="O77" s="33">
        <f t="shared" si="45"/>
        <v>4800</v>
      </c>
      <c r="P77" s="33">
        <f t="shared" si="45"/>
        <v>0</v>
      </c>
      <c r="Q77" s="33">
        <f t="shared" si="45"/>
        <v>0</v>
      </c>
      <c r="S77" s="12">
        <f t="shared" si="44"/>
        <v>0</v>
      </c>
    </row>
    <row r="78" spans="2:19">
      <c r="B78" t="s">
        <v>110</v>
      </c>
      <c r="C78" t="s">
        <v>60</v>
      </c>
      <c r="D78" s="37" t="s">
        <v>145</v>
      </c>
      <c r="E78" s="59" t="s">
        <v>139</v>
      </c>
      <c r="F78" s="13">
        <v>24</v>
      </c>
      <c r="G78" s="51">
        <v>1000</v>
      </c>
      <c r="H78" s="55">
        <v>0.25</v>
      </c>
      <c r="I78" s="50">
        <f>F78*G78*H78</f>
        <v>6000</v>
      </c>
      <c r="K78" s="26">
        <f t="shared" ref="K78:N80" si="46">$I78/8</f>
        <v>750</v>
      </c>
      <c r="L78" s="7">
        <f t="shared" si="46"/>
        <v>750</v>
      </c>
      <c r="M78" s="7">
        <f t="shared" si="46"/>
        <v>750</v>
      </c>
      <c r="N78" s="30">
        <f t="shared" si="46"/>
        <v>750</v>
      </c>
      <c r="O78" s="34">
        <f t="shared" ref="O78:O80" si="47">$I78/2</f>
        <v>3000</v>
      </c>
      <c r="P78" s="34"/>
      <c r="Q78" s="34"/>
      <c r="S78" s="12">
        <f t="shared" si="44"/>
        <v>0</v>
      </c>
    </row>
    <row r="79" spans="2:19">
      <c r="B79" t="s">
        <v>110</v>
      </c>
      <c r="C79" t="s">
        <v>61</v>
      </c>
      <c r="D79" s="37" t="s">
        <v>146</v>
      </c>
      <c r="E79" s="59" t="s">
        <v>139</v>
      </c>
      <c r="F79" s="13">
        <v>24</v>
      </c>
      <c r="G79" s="51">
        <v>200</v>
      </c>
      <c r="H79" s="55">
        <v>0.25</v>
      </c>
      <c r="I79" s="50">
        <f t="shared" ref="I79:I81" si="48">F79*G79*H79</f>
        <v>1200</v>
      </c>
      <c r="K79" s="26">
        <f t="shared" si="46"/>
        <v>150</v>
      </c>
      <c r="L79" s="7">
        <f t="shared" si="46"/>
        <v>150</v>
      </c>
      <c r="M79" s="7">
        <f t="shared" si="46"/>
        <v>150</v>
      </c>
      <c r="N79" s="30">
        <f t="shared" si="46"/>
        <v>150</v>
      </c>
      <c r="O79" s="34">
        <f t="shared" si="47"/>
        <v>600</v>
      </c>
      <c r="P79" s="34"/>
      <c r="Q79" s="34"/>
      <c r="S79" s="12">
        <f t="shared" si="44"/>
        <v>0</v>
      </c>
    </row>
    <row r="80" spans="2:19">
      <c r="B80" t="s">
        <v>110</v>
      </c>
      <c r="C80" t="s">
        <v>62</v>
      </c>
      <c r="D80" s="37" t="s">
        <v>141</v>
      </c>
      <c r="E80" s="59" t="s">
        <v>139</v>
      </c>
      <c r="F80" s="13">
        <v>24</v>
      </c>
      <c r="G80" s="51">
        <v>100</v>
      </c>
      <c r="H80" s="55">
        <v>1</v>
      </c>
      <c r="I80" s="50">
        <f t="shared" si="48"/>
        <v>2400</v>
      </c>
      <c r="K80" s="26">
        <f t="shared" si="46"/>
        <v>300</v>
      </c>
      <c r="L80" s="7">
        <f t="shared" si="46"/>
        <v>300</v>
      </c>
      <c r="M80" s="7">
        <f t="shared" si="46"/>
        <v>300</v>
      </c>
      <c r="N80" s="30">
        <f t="shared" si="46"/>
        <v>300</v>
      </c>
      <c r="O80" s="34">
        <f t="shared" si="47"/>
        <v>1200</v>
      </c>
      <c r="P80" s="34"/>
      <c r="Q80" s="34"/>
      <c r="S80" s="12">
        <f t="shared" si="44"/>
        <v>0</v>
      </c>
    </row>
    <row r="81" spans="2:19">
      <c r="B81" t="s">
        <v>110</v>
      </c>
      <c r="C81" t="s">
        <v>63</v>
      </c>
      <c r="D81" s="37" t="s">
        <v>53</v>
      </c>
      <c r="E81" s="59"/>
      <c r="F81" s="13"/>
      <c r="G81" s="51"/>
      <c r="H81" s="55"/>
      <c r="I81" s="50">
        <f t="shared" si="48"/>
        <v>0</v>
      </c>
      <c r="K81" s="26"/>
      <c r="L81" s="7"/>
      <c r="M81" s="7"/>
      <c r="N81" s="30"/>
      <c r="O81" s="34"/>
      <c r="P81" s="34"/>
      <c r="Q81" s="34"/>
      <c r="S81" s="12">
        <f t="shared" si="44"/>
        <v>0</v>
      </c>
    </row>
    <row r="82" spans="2:19">
      <c r="B82" t="s">
        <v>110</v>
      </c>
      <c r="D82" s="37"/>
      <c r="E82" s="59"/>
      <c r="F82" s="13"/>
      <c r="G82" s="51"/>
      <c r="H82" s="55"/>
      <c r="I82" s="50"/>
      <c r="K82" s="26"/>
      <c r="L82" s="7"/>
      <c r="M82" s="7"/>
      <c r="N82" s="30"/>
      <c r="O82" s="34"/>
      <c r="P82" s="34"/>
      <c r="Q82" s="34"/>
      <c r="S82" s="12">
        <f t="shared" si="44"/>
        <v>0</v>
      </c>
    </row>
    <row r="83" spans="2:19">
      <c r="B83" s="6" t="s">
        <v>110</v>
      </c>
      <c r="C83" s="6" t="s">
        <v>66</v>
      </c>
      <c r="D83" s="36" t="s">
        <v>111</v>
      </c>
      <c r="E83" s="60"/>
      <c r="F83" s="16"/>
      <c r="G83" s="52"/>
      <c r="H83" s="56"/>
      <c r="I83" s="29">
        <f>SUBTOTAL(9,I84:I88)</f>
        <v>19000</v>
      </c>
      <c r="J83" s="2"/>
      <c r="K83" s="24">
        <f t="shared" ref="K83:Q83" si="49">SUBTOTAL(9,K84:K88)</f>
        <v>0</v>
      </c>
      <c r="L83" s="25">
        <f t="shared" si="49"/>
        <v>0</v>
      </c>
      <c r="M83" s="25">
        <f t="shared" si="49"/>
        <v>0</v>
      </c>
      <c r="N83" s="29">
        <f t="shared" si="49"/>
        <v>3000</v>
      </c>
      <c r="O83" s="33">
        <f t="shared" si="49"/>
        <v>16000</v>
      </c>
      <c r="P83" s="33">
        <f t="shared" si="49"/>
        <v>0</v>
      </c>
      <c r="Q83" s="33">
        <f t="shared" si="49"/>
        <v>0</v>
      </c>
      <c r="S83" s="12">
        <f t="shared" si="44"/>
        <v>0</v>
      </c>
    </row>
    <row r="84" spans="2:19">
      <c r="B84" t="s">
        <v>110</v>
      </c>
      <c r="C84" t="s">
        <v>68</v>
      </c>
      <c r="D84" s="37" t="s">
        <v>147</v>
      </c>
      <c r="E84" s="59" t="s">
        <v>120</v>
      </c>
      <c r="F84" s="13">
        <v>2</v>
      </c>
      <c r="G84" s="51">
        <v>3000</v>
      </c>
      <c r="H84" s="55">
        <v>1</v>
      </c>
      <c r="I84" s="50">
        <f>F84*G84*H84</f>
        <v>6000</v>
      </c>
      <c r="K84" s="26"/>
      <c r="L84" s="7"/>
      <c r="M84" s="7"/>
      <c r="N84" s="30">
        <f>I84/2</f>
        <v>3000</v>
      </c>
      <c r="O84" s="34">
        <f>I84/2</f>
        <v>3000</v>
      </c>
      <c r="P84" s="34"/>
      <c r="Q84" s="34"/>
      <c r="S84" s="12">
        <f t="shared" si="44"/>
        <v>0</v>
      </c>
    </row>
    <row r="85" spans="2:19">
      <c r="B85" t="s">
        <v>110</v>
      </c>
      <c r="C85" t="s">
        <v>69</v>
      </c>
      <c r="D85" s="37" t="s">
        <v>148</v>
      </c>
      <c r="E85" s="59" t="s">
        <v>120</v>
      </c>
      <c r="F85" s="13">
        <v>1</v>
      </c>
      <c r="G85" s="51">
        <v>5000</v>
      </c>
      <c r="H85" s="55">
        <v>1</v>
      </c>
      <c r="I85" s="50">
        <f t="shared" ref="I85:I87" si="50">F85*G85*H85</f>
        <v>5000</v>
      </c>
      <c r="K85" s="26"/>
      <c r="L85" s="7"/>
      <c r="M85" s="7"/>
      <c r="N85" s="30"/>
      <c r="O85" s="34">
        <f>I85</f>
        <v>5000</v>
      </c>
      <c r="P85" s="34"/>
      <c r="Q85" s="34"/>
      <c r="S85" s="12">
        <f t="shared" si="44"/>
        <v>0</v>
      </c>
    </row>
    <row r="86" spans="2:19">
      <c r="B86" t="s">
        <v>110</v>
      </c>
      <c r="C86" t="s">
        <v>70</v>
      </c>
      <c r="D86" s="37" t="s">
        <v>149</v>
      </c>
      <c r="E86" s="59" t="s">
        <v>120</v>
      </c>
      <c r="F86" s="13">
        <v>1</v>
      </c>
      <c r="G86" s="51">
        <v>8000</v>
      </c>
      <c r="H86" s="55">
        <v>1</v>
      </c>
      <c r="I86" s="50">
        <f t="shared" si="50"/>
        <v>8000</v>
      </c>
      <c r="K86" s="26"/>
      <c r="L86" s="7"/>
      <c r="M86" s="7"/>
      <c r="N86" s="30"/>
      <c r="O86" s="34">
        <f>I86</f>
        <v>8000</v>
      </c>
      <c r="P86" s="34"/>
      <c r="Q86" s="34"/>
      <c r="S86" s="12">
        <f t="shared" si="44"/>
        <v>0</v>
      </c>
    </row>
    <row r="87" spans="2:19">
      <c r="B87" t="s">
        <v>110</v>
      </c>
      <c r="C87" t="s">
        <v>71</v>
      </c>
      <c r="D87" s="37" t="s">
        <v>53</v>
      </c>
      <c r="E87" s="59"/>
      <c r="F87" s="13"/>
      <c r="G87" s="51"/>
      <c r="H87" s="55"/>
      <c r="I87" s="50">
        <f t="shared" si="50"/>
        <v>0</v>
      </c>
      <c r="K87" s="26"/>
      <c r="L87" s="7"/>
      <c r="M87" s="7"/>
      <c r="N87" s="30"/>
      <c r="O87" s="34"/>
      <c r="P87" s="34"/>
      <c r="Q87" s="34"/>
      <c r="S87" s="12">
        <f t="shared" si="44"/>
        <v>0</v>
      </c>
    </row>
    <row r="88" spans="2:19">
      <c r="B88" t="s">
        <v>110</v>
      </c>
      <c r="D88" s="37"/>
      <c r="E88" s="59"/>
      <c r="F88" s="13"/>
      <c r="G88" s="51"/>
      <c r="H88" s="55"/>
      <c r="I88" s="50"/>
      <c r="K88" s="26"/>
      <c r="L88" s="7"/>
      <c r="M88" s="7"/>
      <c r="N88" s="30"/>
      <c r="O88" s="34"/>
      <c r="P88" s="34"/>
      <c r="Q88" s="34"/>
      <c r="S88" s="12">
        <f t="shared" si="44"/>
        <v>0</v>
      </c>
    </row>
    <row r="89" spans="2:19">
      <c r="B89" s="3" t="s">
        <v>112</v>
      </c>
      <c r="C89" s="3" t="s">
        <v>17</v>
      </c>
      <c r="D89" s="27"/>
      <c r="E89" s="14"/>
      <c r="F89" s="14"/>
      <c r="G89" s="54"/>
      <c r="H89" s="14"/>
      <c r="I89" s="27">
        <f>SUBTOTAL(9,I90:I91)</f>
        <v>27412.140000000003</v>
      </c>
      <c r="J89" s="2"/>
      <c r="K89" s="21">
        <f t="shared" ref="K89:Q89" si="51">SUBTOTAL(9,K90:K91)</f>
        <v>2914.03</v>
      </c>
      <c r="L89" s="3">
        <f t="shared" si="51"/>
        <v>2109.0300000000002</v>
      </c>
      <c r="M89" s="3">
        <f t="shared" si="51"/>
        <v>7551.5300000000007</v>
      </c>
      <c r="N89" s="27">
        <f t="shared" si="51"/>
        <v>4734.0300000000007</v>
      </c>
      <c r="O89" s="31">
        <f t="shared" si="51"/>
        <v>10103.52</v>
      </c>
      <c r="P89" s="31">
        <f t="shared" si="51"/>
        <v>0</v>
      </c>
      <c r="Q89" s="31">
        <f t="shared" si="51"/>
        <v>0</v>
      </c>
      <c r="S89" s="12">
        <f t="shared" si="44"/>
        <v>0</v>
      </c>
    </row>
    <row r="90" spans="2:19">
      <c r="B90" s="6" t="s">
        <v>112</v>
      </c>
      <c r="C90" s="6" t="s">
        <v>44</v>
      </c>
      <c r="D90" s="36" t="s">
        <v>17</v>
      </c>
      <c r="E90" s="16"/>
      <c r="F90" s="16"/>
      <c r="G90" s="52"/>
      <c r="H90" s="16"/>
      <c r="I90" s="29">
        <f>SUBTOTAL(9,I91)</f>
        <v>27412.140000000003</v>
      </c>
      <c r="J90" s="2"/>
      <c r="K90" s="24">
        <f t="shared" ref="K90:Q90" si="52">SUBTOTAL(9,K91)</f>
        <v>2914.03</v>
      </c>
      <c r="L90" s="25">
        <f t="shared" si="52"/>
        <v>2109.0300000000002</v>
      </c>
      <c r="M90" s="25">
        <f t="shared" si="52"/>
        <v>7551.5300000000007</v>
      </c>
      <c r="N90" s="29">
        <f t="shared" si="52"/>
        <v>4734.0300000000007</v>
      </c>
      <c r="O90" s="33">
        <f t="shared" si="52"/>
        <v>10103.52</v>
      </c>
      <c r="P90" s="33">
        <f t="shared" si="52"/>
        <v>0</v>
      </c>
      <c r="Q90" s="33">
        <f t="shared" si="52"/>
        <v>0</v>
      </c>
      <c r="S90" s="12">
        <f t="shared" si="44"/>
        <v>0</v>
      </c>
    </row>
    <row r="91" spans="2:19">
      <c r="B91" t="s">
        <v>112</v>
      </c>
      <c r="C91" t="s">
        <v>46</v>
      </c>
      <c r="D91" s="37" t="s">
        <v>113</v>
      </c>
      <c r="F91" s="13"/>
      <c r="G91" s="51"/>
      <c r="H91" s="114">
        <v>7.0000000000000007E-2</v>
      </c>
      <c r="I91" s="50">
        <f>I6*H91</f>
        <v>27412.140000000003</v>
      </c>
      <c r="K91" s="26">
        <f>K6*$H$91</f>
        <v>2914.03</v>
      </c>
      <c r="L91" s="7">
        <f>L6*$H$91</f>
        <v>2109.0300000000002</v>
      </c>
      <c r="M91" s="7">
        <f>M6*$H$91</f>
        <v>7551.5300000000007</v>
      </c>
      <c r="N91" s="30">
        <f>N6*$H$91</f>
        <v>4734.0300000000007</v>
      </c>
      <c r="O91" s="34">
        <f>O6*$H$91</f>
        <v>10103.52</v>
      </c>
      <c r="P91" s="34">
        <f>P6*$H$91</f>
        <v>0</v>
      </c>
      <c r="Q91" s="34">
        <f>Q6*$H$91</f>
        <v>0</v>
      </c>
      <c r="S91" s="12">
        <f t="shared" si="44"/>
        <v>0</v>
      </c>
    </row>
    <row r="92" spans="2:19">
      <c r="B92" s="106"/>
      <c r="C92" s="106" t="s">
        <v>114</v>
      </c>
      <c r="D92" s="107"/>
      <c r="E92" s="108"/>
      <c r="F92" s="108"/>
      <c r="G92" s="117"/>
      <c r="H92" s="108"/>
      <c r="I92" s="107">
        <f>SUBTOTAL(9,I6:I91)</f>
        <v>498614.14</v>
      </c>
      <c r="J92" s="2"/>
      <c r="K92" s="21">
        <f t="shared" ref="K92:Q92" si="53">SUBTOTAL(9,K6:K91)</f>
        <v>52118.03</v>
      </c>
      <c r="L92" s="3">
        <f t="shared" si="53"/>
        <v>39813.03</v>
      </c>
      <c r="M92" s="3">
        <f t="shared" si="53"/>
        <v>123005.53</v>
      </c>
      <c r="N92" s="27">
        <f t="shared" si="53"/>
        <v>82938.03</v>
      </c>
      <c r="O92" s="31">
        <f t="shared" si="53"/>
        <v>200739.52</v>
      </c>
      <c r="P92" s="31">
        <f t="shared" si="53"/>
        <v>0</v>
      </c>
      <c r="Q92" s="31">
        <f t="shared" si="53"/>
        <v>0</v>
      </c>
      <c r="S92" s="12">
        <f t="shared" si="44"/>
        <v>0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7b67ea-5ffb-42b0-a4b0-e3be0ae2578c">
      <Value>6</Value>
      <Value>1825</Value>
      <Value>1817</Value>
      <Value>1</Value>
    </TaxCatchAll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</TermName>
          <TermId xmlns="http://schemas.microsoft.com/office/infopath/2007/PartnerControls">eb0f068f-7d92-44c4-a2e1-052290512cff</TermId>
        </TermInfo>
      </Terms>
    </o99d250c03344da181939f0145dbc023>
    <e2b781e9cad840cd89b90f5a7e989839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</TermName>
          <TermId xmlns="http://schemas.microsoft.com/office/infopath/2007/PartnerControls">fd74d498-f7a2-461d-a6a6-d3e9f5e485e9</TermId>
        </TermInfo>
      </Terms>
    </e2b781e9cad840cd89b90f5a7e989839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</TermName>
          <TermId xmlns="http://schemas.microsoft.com/office/infopath/2007/PartnerControls">ff4ffeae-c722-491b-b0ff-ada5a56a847d</TermId>
        </TermInfo>
      </Terms>
    </jcd7455606374210a964e5d7a999097a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BEL23010-10004</TermName>
          <TermId xmlns="http://schemas.microsoft.com/office/infopath/2007/PartnerControls">bcbe7cef-5935-46c0-a8af-d1bb8e2fc8e1</TermId>
        </TermInfo>
      </Terms>
    </l9d65098618b4a8fbbe87718e7187e6b>
    <_dlc_DocId xmlns="508ba6eb-9e09-4fd5-92f2-2d9921329f2d">BELENABEL-48159048-65418</_dlc_DocId>
    <_dlc_DocIdUrl xmlns="508ba6eb-9e09-4fd5-92f2-2d9921329f2d">
      <Url>https://enabelbe.sharepoint.com/sites/BEL/_layouts/15/DocIdRedir.aspx?ID=BELENABEL-48159048-65418</Url>
      <Description>BELENABEL-48159048-65418</Description>
    </_dlc_DocIdUrl>
    <lcf76f155ced4ddcb4097134ff3c332f xmlns="d9877c68-d32f-4330-bb42-9689baf17c0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nabel_document" ma:contentTypeID="0x010100A054E23CC720224AB55CD5109E0645C000A7485C2520C2D743AD02E84D1883ECCE" ma:contentTypeVersion="15" ma:contentTypeDescription="" ma:contentTypeScope="" ma:versionID="e358e58711b9a0eb2577c6f94d8aca7f">
  <xsd:schema xmlns:xsd="http://www.w3.org/2001/XMLSchema" xmlns:xs="http://www.w3.org/2001/XMLSchema" xmlns:p="http://schemas.microsoft.com/office/2006/metadata/properties" xmlns:ns2="508ba6eb-9e09-4fd5-92f2-2d9921329f2d" xmlns:ns3="14a9c00f-d9e3-4eb9-aad3-f69239d17d9c" xmlns:ns4="e27b67ea-5ffb-42b0-a4b0-e3be0ae2578c" xmlns:ns5="d9877c68-d32f-4330-bb42-9689baf17c0d" targetNamespace="http://schemas.microsoft.com/office/2006/metadata/properties" ma:root="true" ma:fieldsID="37a957e8422c1d971c8b7cd8c61be38f" ns2:_="" ns3:_="" ns4:_="" ns5:_="">
    <xsd:import namespace="508ba6eb-9e09-4fd5-92f2-2d9921329f2d"/>
    <xsd:import namespace="14a9c00f-d9e3-4eb9-aad3-f69239d17d9c"/>
    <xsd:import namespace="e27b67ea-5ffb-42b0-a4b0-e3be0ae2578c"/>
    <xsd:import namespace="d9877c68-d32f-4330-bb42-9689baf17c0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99d250c03344da181939f0145dbc023" minOccurs="0"/>
                <xsd:element ref="ns4:TaxCatchAll" minOccurs="0"/>
                <xsd:element ref="ns4:TaxCatchAllLabel" minOccurs="0"/>
                <xsd:element ref="ns3:kecc0e8a0a3349c79c5d1d6e51bea7c3" minOccurs="0"/>
                <xsd:element ref="ns3:j50cb40f2a0941d2947e6bcbd5d19dce" minOccurs="0"/>
                <xsd:element ref="ns3:jcd7455606374210a964e5d7a999097a" minOccurs="0"/>
                <xsd:element ref="ns3:e2b781e9cad840cd89b90f5a7e989839" minOccurs="0"/>
                <xsd:element ref="ns3:l9d65098618b4a8fbbe87718e7187e6b" minOccurs="0"/>
                <xsd:element ref="ns5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1" nillable="true" ma:taxonomy="true" ma:internalName="o99d250c03344da181939f0145dbc023" ma:taxonomyFieldName="Document_Language" ma:displayName="Document_Language" ma:readOnly="false" ma:default="6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5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7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9" nillable="true" ma:taxonomy="true" ma:internalName="jcd7455606374210a964e5d7a999097a" ma:taxonomyFieldName="Country" ma:displayName="Country" ma:readOnly="false" ma:default="1;#BEL|ff4ffeae-c722-491b-b0ff-ada5a56a847d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21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23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67ea-5ffb-42b0-a4b0-e3be0ae257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9e47374-b479-47ba-96a2-ea379a6f4cbd}" ma:internalName="TaxCatchAll" ma:showField="CatchAllData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39e47374-b479-47ba-96a2-ea379a6f4cbd}" ma:internalName="TaxCatchAllLabel" ma:readOnly="true" ma:showField="CatchAllDataLabel" ma:web="e27b67ea-5ffb-42b0-a4b0-e3be0ae257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77c68-d32f-4330-bb42-9689baf17c0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displayName="Image Tags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0135EB-8CAD-4948-B74B-3C8A014CA198}"/>
</file>

<file path=customXml/itemProps2.xml><?xml version="1.0" encoding="utf-8"?>
<ds:datastoreItem xmlns:ds="http://schemas.openxmlformats.org/officeDocument/2006/customXml" ds:itemID="{630689D2-A391-4A4F-86C3-E778437F42FE}"/>
</file>

<file path=customXml/itemProps3.xml><?xml version="1.0" encoding="utf-8"?>
<ds:datastoreItem xmlns:ds="http://schemas.openxmlformats.org/officeDocument/2006/customXml" ds:itemID="{3940E2A0-D016-4606-98BA-6C728E67946D}"/>
</file>

<file path=customXml/itemProps4.xml><?xml version="1.0" encoding="utf-8"?>
<ds:datastoreItem xmlns:ds="http://schemas.openxmlformats.org/officeDocument/2006/customXml" ds:itemID="{51A74D6F-62FA-4F2F-B190-E6474849A0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ENABEL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JAVEAU, Boris</dc:creator>
  <cp:keywords/>
  <dc:description/>
  <cp:lastModifiedBy>Jean-François MICHEL</cp:lastModifiedBy>
  <cp:revision/>
  <dcterms:created xsi:type="dcterms:W3CDTF">2025-05-12T11:57:25Z</dcterms:created>
  <dcterms:modified xsi:type="dcterms:W3CDTF">2025-06-12T09:19:49Z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0x010100A054E23CC720224AB55CD5109E0645C000A7485C2520C2D743AD02E84D1883ECCE</vt:lpwstr>
  </property>
  <property fmtid="{D5CDD505-2E9C-101B-9397-08002B2CF9AE}" pid="3" name="Document_Language">
    <vt:lpwstr>14</vt:lpwstr>
  </property>
  <property fmtid="{D5CDD505-2E9C-101B-9397-08002B2CF9AE}" pid="4" name="Country">
    <vt:lpwstr>1;#BEL|ff4ffeae-c722-491b-b0ff-ada5a56a847d</vt:lpwstr>
  </property>
  <property fmtid="{D5CDD505-2E9C-101B-9397-08002B2CF9AE}" pid="5" name="_dlc_DocIdItemGuid">
    <vt:lpwstr>2c729360-acb3-436b-b260-97fe9d9d878e</vt:lpwstr>
  </property>
  <property fmtid="{D5CDD505-2E9C-101B-9397-08002B2CF9AE}" pid="6" name="MediaServiceImageTags">
    <vt:lpwstr/>
  </property>
  <property fmtid="{D5CDD505-2E9C-101B-9397-08002B2CF9AE}" pid="7" name="Document_Type">
    <vt:lpwstr/>
  </property>
  <property fmtid="{D5CDD505-2E9C-101B-9397-08002B2CF9AE}" pid="8" name="Document_Status">
    <vt:lpwstr/>
  </property>
  <property fmtid="{D5CDD505-2E9C-101B-9397-08002B2CF9AE}" pid="9" name="Contract_reference">
    <vt:lpwstr>1825</vt:lpwstr>
  </property>
  <property fmtid="{D5CDD505-2E9C-101B-9397-08002B2CF9AE}" pid="10" name="Project_code">
    <vt:lpwstr>1817</vt:lpwstr>
  </property>
  <property fmtid="{D5CDD505-2E9C-101B-9397-08002B2CF9AE}" pid="11" name="_docset_NoMedatataSyncRequired">
    <vt:lpwstr>True</vt:lpwstr>
  </property>
</Properties>
</file>